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356757255\"/>
    </mc:Choice>
  </mc:AlternateContent>
  <xr:revisionPtr revIDLastSave="0" documentId="13_ncr:1_{3E1E0115-99EA-4170-B676-B2EF16C31D2E}" xr6:coauthVersionLast="47" xr6:coauthVersionMax="47" xr10:uidLastSave="{00000000-0000-0000-0000-000000000000}"/>
  <workbookProtection workbookAlgorithmName="SHA-512" workbookHashValue="R/dLXQGsjRjUBWwPfOUbnCdzB27TTDQwwXuMG5vOGiFT/YZRKdMbpQzVMMGpe+XpU9qLxOXf3FzptowC7N4xvw==" workbookSaltValue="qINuHxtqm188fEzSMv+Ffg==" workbookSpinCount="100000" lockStructure="1"/>
  <bookViews>
    <workbookView xWindow="-120" yWindow="-120" windowWidth="29040" windowHeight="15720" tabRatio="435" xr2:uid="{00000000-000D-0000-FFFF-FFFF00000000}"/>
  </bookViews>
  <sheets>
    <sheet name="Version" sheetId="5" r:id="rId1"/>
    <sheet name="A" sheetId="6" r:id="rId2"/>
    <sheet name="B" sheetId="7" r:id="rId3"/>
    <sheet name="Y" sheetId="4" state="hidden" r:id="rId4"/>
    <sheet name="Z" sheetId="3" state="hidden" r:id="rId5"/>
  </sheets>
  <definedNames>
    <definedName name="Categories">Y!$C$61:$E$71</definedName>
    <definedName name="Kat">Y!$C$51:$E$62</definedName>
    <definedName name="Lang">Version!$R$6</definedName>
    <definedName name="Lang_measure">Version!$R$12</definedName>
    <definedName name="measure_id">Version!$R$8</definedName>
    <definedName name="measure_version">Version!$R$10</definedName>
    <definedName name="PLZ">Z!$A$2:$A$4127</definedName>
    <definedName name="Systems">Y!$C$51:$E$61</definedName>
    <definedName name="Trad">Y!$C$2:$H$401</definedName>
    <definedName name="Units">Y!$C$51:$E$56</definedName>
    <definedName name="_xlnm.Print_Area" localSheetId="1">A!$B$4:$L$93</definedName>
    <definedName name="_xlnm.Print_Area" localSheetId="0">Version!$A:$M</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1" i="6" l="1"/>
  <c r="B80" i="6"/>
  <c r="B78" i="6"/>
  <c r="B77" i="6"/>
  <c r="X82" i="6"/>
  <c r="X81" i="6"/>
  <c r="X80" i="6"/>
  <c r="X79" i="6"/>
  <c r="X78" i="6"/>
  <c r="X77" i="6"/>
  <c r="X66" i="6"/>
  <c r="X65" i="6"/>
  <c r="X64" i="6"/>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3"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299" i="7"/>
  <c r="O300" i="7"/>
  <c r="O301" i="7"/>
  <c r="O302" i="7"/>
  <c r="O303" i="7"/>
  <c r="O304" i="7"/>
  <c r="O305" i="7"/>
  <c r="O306" i="7"/>
  <c r="O307" i="7"/>
  <c r="O308" i="7"/>
  <c r="O309" i="7"/>
  <c r="O310" i="7"/>
  <c r="O311" i="7"/>
  <c r="O312" i="7"/>
  <c r="O313" i="7"/>
  <c r="O314" i="7"/>
  <c r="O315" i="7"/>
  <c r="O316" i="7"/>
  <c r="O317" i="7"/>
  <c r="O318" i="7"/>
  <c r="O319" i="7"/>
  <c r="O320" i="7"/>
  <c r="O321" i="7"/>
  <c r="O322" i="7"/>
  <c r="O323" i="7"/>
  <c r="O324" i="7"/>
  <c r="O325" i="7"/>
  <c r="O326" i="7"/>
  <c r="O327" i="7"/>
  <c r="O328" i="7"/>
  <c r="O329" i="7"/>
  <c r="O330" i="7"/>
  <c r="O331" i="7"/>
  <c r="O332" i="7"/>
  <c r="O333" i="7"/>
  <c r="O334" i="7"/>
  <c r="O335" i="7"/>
  <c r="O336" i="7"/>
  <c r="O337" i="7"/>
  <c r="O338" i="7"/>
  <c r="O339" i="7"/>
  <c r="O340" i="7"/>
  <c r="O341" i="7"/>
  <c r="O342" i="7"/>
  <c r="O343" i="7"/>
  <c r="O344" i="7"/>
  <c r="O345" i="7"/>
  <c r="O346" i="7"/>
  <c r="O347" i="7"/>
  <c r="O348" i="7"/>
  <c r="O349" i="7"/>
  <c r="O350" i="7"/>
  <c r="O351" i="7"/>
  <c r="O352" i="7"/>
  <c r="O353" i="7"/>
  <c r="O354" i="7"/>
  <c r="O355" i="7"/>
  <c r="O356" i="7"/>
  <c r="O357" i="7"/>
  <c r="O358" i="7"/>
  <c r="O359" i="7"/>
  <c r="O360" i="7"/>
  <c r="O361" i="7"/>
  <c r="O362" i="7"/>
  <c r="O363" i="7"/>
  <c r="O364" i="7"/>
  <c r="O365" i="7"/>
  <c r="O366" i="7"/>
  <c r="O367" i="7"/>
  <c r="O368" i="7"/>
  <c r="O369" i="7"/>
  <c r="O370" i="7"/>
  <c r="O371" i="7"/>
  <c r="O372" i="7"/>
  <c r="O373" i="7"/>
  <c r="O374" i="7"/>
  <c r="O375" i="7"/>
  <c r="O376" i="7"/>
  <c r="O377" i="7"/>
  <c r="O378" i="7"/>
  <c r="O379" i="7"/>
  <c r="O380" i="7"/>
  <c r="O381" i="7"/>
  <c r="O382" i="7"/>
  <c r="O383" i="7"/>
  <c r="O384" i="7"/>
  <c r="O385" i="7"/>
  <c r="O386" i="7"/>
  <c r="O387" i="7"/>
  <c r="O388" i="7"/>
  <c r="O389" i="7"/>
  <c r="O390" i="7"/>
  <c r="O391" i="7"/>
  <c r="O392" i="7"/>
  <c r="O393" i="7"/>
  <c r="O394" i="7"/>
  <c r="O395" i="7"/>
  <c r="O396" i="7"/>
  <c r="O397" i="7"/>
  <c r="O398" i="7"/>
  <c r="O399" i="7"/>
  <c r="O400" i="7"/>
  <c r="O401" i="7"/>
  <c r="O402" i="7"/>
  <c r="O403" i="7"/>
  <c r="O404" i="7"/>
  <c r="O405" i="7"/>
  <c r="O406" i="7"/>
  <c r="O407" i="7"/>
  <c r="O408" i="7"/>
  <c r="O409" i="7"/>
  <c r="O410" i="7"/>
  <c r="O411" i="7"/>
  <c r="O412" i="7"/>
  <c r="O413" i="7"/>
  <c r="O414" i="7"/>
  <c r="O415" i="7"/>
  <c r="O416" i="7"/>
  <c r="O417" i="7"/>
  <c r="O418" i="7"/>
  <c r="O419" i="7"/>
  <c r="O420" i="7"/>
  <c r="O421" i="7"/>
  <c r="O422" i="7"/>
  <c r="O423" i="7"/>
  <c r="O424" i="7"/>
  <c r="O425" i="7"/>
  <c r="O426" i="7"/>
  <c r="O427" i="7"/>
  <c r="O428" i="7"/>
  <c r="O429" i="7"/>
  <c r="O430" i="7"/>
  <c r="O431" i="7"/>
  <c r="O432" i="7"/>
  <c r="O433" i="7"/>
  <c r="O434" i="7"/>
  <c r="O435" i="7"/>
  <c r="O436" i="7"/>
  <c r="O437" i="7"/>
  <c r="O438" i="7"/>
  <c r="O439" i="7"/>
  <c r="O440" i="7"/>
  <c r="O441" i="7"/>
  <c r="O442" i="7"/>
  <c r="O443" i="7"/>
  <c r="O444" i="7"/>
  <c r="O445" i="7"/>
  <c r="O446" i="7"/>
  <c r="O447" i="7"/>
  <c r="O448" i="7"/>
  <c r="O449" i="7"/>
  <c r="O450" i="7"/>
  <c r="O451" i="7"/>
  <c r="O452" i="7"/>
  <c r="O453" i="7"/>
  <c r="O454" i="7"/>
  <c r="O455" i="7"/>
  <c r="O456" i="7"/>
  <c r="O457" i="7"/>
  <c r="O458" i="7"/>
  <c r="O459" i="7"/>
  <c r="O460" i="7"/>
  <c r="O461" i="7"/>
  <c r="O462" i="7"/>
  <c r="O463" i="7"/>
  <c r="O464" i="7"/>
  <c r="O465" i="7"/>
  <c r="O466" i="7"/>
  <c r="O467" i="7"/>
  <c r="O468" i="7"/>
  <c r="O469" i="7"/>
  <c r="O470" i="7"/>
  <c r="O471" i="7"/>
  <c r="O472" i="7"/>
  <c r="O473" i="7"/>
  <c r="O474" i="7"/>
  <c r="O475" i="7"/>
  <c r="O476" i="7"/>
  <c r="O477" i="7"/>
  <c r="O478" i="7"/>
  <c r="O479" i="7"/>
  <c r="O480" i="7"/>
  <c r="O481" i="7"/>
  <c r="O482" i="7"/>
  <c r="O483" i="7"/>
  <c r="O484" i="7"/>
  <c r="O485" i="7"/>
  <c r="O486" i="7"/>
  <c r="O487" i="7"/>
  <c r="O488" i="7"/>
  <c r="O489" i="7"/>
  <c r="O490" i="7"/>
  <c r="O491" i="7"/>
  <c r="O492" i="7"/>
  <c r="O493" i="7"/>
  <c r="O494" i="7"/>
  <c r="O495" i="7"/>
  <c r="O496" i="7"/>
  <c r="O497" i="7"/>
  <c r="O498" i="7"/>
  <c r="O499" i="7"/>
  <c r="O500" i="7"/>
  <c r="O501" i="7"/>
  <c r="O502" i="7"/>
  <c r="O503" i="7"/>
  <c r="O504" i="7"/>
  <c r="O505" i="7"/>
  <c r="O506" i="7"/>
  <c r="O507" i="7"/>
  <c r="O508" i="7"/>
  <c r="O509" i="7"/>
  <c r="O510" i="7"/>
  <c r="O511" i="7"/>
  <c r="O512" i="7"/>
  <c r="O513" i="7"/>
  <c r="O514" i="7"/>
  <c r="O515" i="7"/>
  <c r="O516" i="7"/>
  <c r="O517" i="7"/>
  <c r="O518" i="7"/>
  <c r="O519" i="7"/>
  <c r="O520" i="7"/>
  <c r="O521" i="7"/>
  <c r="O522" i="7"/>
  <c r="O523" i="7"/>
  <c r="O524" i="7"/>
  <c r="O525" i="7"/>
  <c r="O526" i="7"/>
  <c r="O527" i="7"/>
  <c r="O528" i="7"/>
  <c r="O529" i="7"/>
  <c r="O530" i="7"/>
  <c r="O531" i="7"/>
  <c r="O532" i="7"/>
  <c r="O533" i="7"/>
  <c r="O534" i="7"/>
  <c r="O535" i="7"/>
  <c r="O536" i="7"/>
  <c r="O537" i="7"/>
  <c r="O538" i="7"/>
  <c r="O539" i="7"/>
  <c r="O540" i="7"/>
  <c r="O541" i="7"/>
  <c r="O542" i="7"/>
  <c r="O543" i="7"/>
  <c r="O544" i="7"/>
  <c r="O545" i="7"/>
  <c r="O546" i="7"/>
  <c r="O547" i="7"/>
  <c r="O548" i="7"/>
  <c r="O549" i="7"/>
  <c r="O550" i="7"/>
  <c r="O551" i="7"/>
  <c r="O552" i="7"/>
  <c r="O553" i="7"/>
  <c r="O554" i="7"/>
  <c r="O555" i="7"/>
  <c r="O556" i="7"/>
  <c r="O557" i="7"/>
  <c r="O558" i="7"/>
  <c r="O559" i="7"/>
  <c r="O560" i="7"/>
  <c r="O561" i="7"/>
  <c r="O562" i="7"/>
  <c r="O563" i="7"/>
  <c r="O564" i="7"/>
  <c r="O565" i="7"/>
  <c r="O566" i="7"/>
  <c r="O567" i="7"/>
  <c r="O568" i="7"/>
  <c r="O569" i="7"/>
  <c r="O570" i="7"/>
  <c r="O571" i="7"/>
  <c r="O572" i="7"/>
  <c r="O573" i="7"/>
  <c r="O574" i="7"/>
  <c r="O575" i="7"/>
  <c r="O576" i="7"/>
  <c r="O577" i="7"/>
  <c r="O578" i="7"/>
  <c r="O579" i="7"/>
  <c r="O580" i="7"/>
  <c r="O581" i="7"/>
  <c r="O582" i="7"/>
  <c r="O583" i="7"/>
  <c r="O584" i="7"/>
  <c r="O585" i="7"/>
  <c r="O586" i="7"/>
  <c r="O587" i="7"/>
  <c r="O588" i="7"/>
  <c r="O589" i="7"/>
  <c r="O590" i="7"/>
  <c r="O591" i="7"/>
  <c r="O592" i="7"/>
  <c r="O593" i="7"/>
  <c r="O594" i="7"/>
  <c r="O595" i="7"/>
  <c r="O596" i="7"/>
  <c r="O597" i="7"/>
  <c r="O598" i="7"/>
  <c r="O599" i="7"/>
  <c r="O600" i="7"/>
  <c r="O601" i="7"/>
  <c r="O602" i="7"/>
  <c r="O603" i="7"/>
  <c r="O604" i="7"/>
  <c r="O605" i="7"/>
  <c r="O606" i="7"/>
  <c r="O607" i="7"/>
  <c r="O608" i="7"/>
  <c r="O609" i="7"/>
  <c r="O610" i="7"/>
  <c r="O611" i="7"/>
  <c r="O612" i="7"/>
  <c r="O613" i="7"/>
  <c r="O614" i="7"/>
  <c r="O615" i="7"/>
  <c r="O616" i="7"/>
  <c r="O617" i="7"/>
  <c r="O618" i="7"/>
  <c r="O619" i="7"/>
  <c r="O620" i="7"/>
  <c r="O621" i="7"/>
  <c r="O622" i="7"/>
  <c r="O623" i="7"/>
  <c r="O624" i="7"/>
  <c r="O625" i="7"/>
  <c r="O626" i="7"/>
  <c r="O627" i="7"/>
  <c r="O628" i="7"/>
  <c r="O629" i="7"/>
  <c r="O630" i="7"/>
  <c r="O631" i="7"/>
  <c r="O632" i="7"/>
  <c r="O633" i="7"/>
  <c r="O634" i="7"/>
  <c r="O635" i="7"/>
  <c r="O636" i="7"/>
  <c r="O637" i="7"/>
  <c r="O638" i="7"/>
  <c r="O639" i="7"/>
  <c r="O640" i="7"/>
  <c r="O641" i="7"/>
  <c r="O642" i="7"/>
  <c r="O643" i="7"/>
  <c r="O644" i="7"/>
  <c r="O645" i="7"/>
  <c r="O646" i="7"/>
  <c r="O647" i="7"/>
  <c r="O648" i="7"/>
  <c r="O649" i="7"/>
  <c r="O650" i="7"/>
  <c r="O651" i="7"/>
  <c r="O652" i="7"/>
  <c r="O653" i="7"/>
  <c r="O654" i="7"/>
  <c r="O655" i="7"/>
  <c r="O656" i="7"/>
  <c r="O657" i="7"/>
  <c r="O658" i="7"/>
  <c r="O659" i="7"/>
  <c r="O660" i="7"/>
  <c r="O661" i="7"/>
  <c r="O662" i="7"/>
  <c r="O663" i="7"/>
  <c r="O664" i="7"/>
  <c r="O665" i="7"/>
  <c r="O666" i="7"/>
  <c r="O667" i="7"/>
  <c r="O668" i="7"/>
  <c r="O669" i="7"/>
  <c r="O670" i="7"/>
  <c r="O671" i="7"/>
  <c r="O672" i="7"/>
  <c r="O673" i="7"/>
  <c r="O674" i="7"/>
  <c r="O675" i="7"/>
  <c r="O676" i="7"/>
  <c r="O677" i="7"/>
  <c r="O678" i="7"/>
  <c r="O679" i="7"/>
  <c r="O680" i="7"/>
  <c r="O681" i="7"/>
  <c r="O682" i="7"/>
  <c r="O683" i="7"/>
  <c r="O684" i="7"/>
  <c r="O685" i="7"/>
  <c r="O686" i="7"/>
  <c r="O687" i="7"/>
  <c r="O688" i="7"/>
  <c r="O689" i="7"/>
  <c r="O690" i="7"/>
  <c r="O691" i="7"/>
  <c r="O692" i="7"/>
  <c r="O693" i="7"/>
  <c r="O694" i="7"/>
  <c r="O695" i="7"/>
  <c r="O696" i="7"/>
  <c r="O697" i="7"/>
  <c r="O698" i="7"/>
  <c r="O699" i="7"/>
  <c r="O700" i="7"/>
  <c r="O701" i="7"/>
  <c r="O702" i="7"/>
  <c r="O703" i="7"/>
  <c r="O704" i="7"/>
  <c r="O705" i="7"/>
  <c r="O706" i="7"/>
  <c r="O707" i="7"/>
  <c r="O708" i="7"/>
  <c r="O709" i="7"/>
  <c r="O710" i="7"/>
  <c r="O711" i="7"/>
  <c r="O712" i="7"/>
  <c r="O713" i="7"/>
  <c r="O714" i="7"/>
  <c r="O715" i="7"/>
  <c r="O716" i="7"/>
  <c r="O717" i="7"/>
  <c r="O718" i="7"/>
  <c r="O719" i="7"/>
  <c r="O720" i="7"/>
  <c r="O721" i="7"/>
  <c r="O722" i="7"/>
  <c r="O723" i="7"/>
  <c r="O724" i="7"/>
  <c r="O725" i="7"/>
  <c r="O726" i="7"/>
  <c r="O727" i="7"/>
  <c r="O728" i="7"/>
  <c r="O729" i="7"/>
  <c r="O730" i="7"/>
  <c r="O731" i="7"/>
  <c r="O732" i="7"/>
  <c r="O733" i="7"/>
  <c r="O734" i="7"/>
  <c r="O735" i="7"/>
  <c r="O736" i="7"/>
  <c r="O737" i="7"/>
  <c r="O738" i="7"/>
  <c r="O739" i="7"/>
  <c r="O740" i="7"/>
  <c r="O741" i="7"/>
  <c r="O742" i="7"/>
  <c r="O743" i="7"/>
  <c r="O744" i="7"/>
  <c r="O745" i="7"/>
  <c r="O746" i="7"/>
  <c r="O747" i="7"/>
  <c r="O748" i="7"/>
  <c r="O749" i="7"/>
  <c r="O750" i="7"/>
  <c r="O751" i="7"/>
  <c r="O752" i="7"/>
  <c r="O753" i="7"/>
  <c r="O754" i="7"/>
  <c r="O755" i="7"/>
  <c r="O756" i="7"/>
  <c r="O757" i="7"/>
  <c r="O758" i="7"/>
  <c r="O759" i="7"/>
  <c r="O760" i="7"/>
  <c r="O761" i="7"/>
  <c r="O762" i="7"/>
  <c r="O763" i="7"/>
  <c r="O764" i="7"/>
  <c r="O765" i="7"/>
  <c r="O766" i="7"/>
  <c r="O767" i="7"/>
  <c r="O768" i="7"/>
  <c r="O769" i="7"/>
  <c r="O770" i="7"/>
  <c r="O771" i="7"/>
  <c r="O772" i="7"/>
  <c r="O773" i="7"/>
  <c r="O774" i="7"/>
  <c r="O775" i="7"/>
  <c r="O776" i="7"/>
  <c r="O777" i="7"/>
  <c r="O778" i="7"/>
  <c r="O779" i="7"/>
  <c r="O780" i="7"/>
  <c r="O781" i="7"/>
  <c r="O782" i="7"/>
  <c r="O783" i="7"/>
  <c r="O784" i="7"/>
  <c r="O785" i="7"/>
  <c r="O786" i="7"/>
  <c r="O787" i="7"/>
  <c r="O788" i="7"/>
  <c r="O789" i="7"/>
  <c r="O790" i="7"/>
  <c r="O791" i="7"/>
  <c r="O792" i="7"/>
  <c r="O793" i="7"/>
  <c r="O794" i="7"/>
  <c r="O795" i="7"/>
  <c r="O796" i="7"/>
  <c r="O797" i="7"/>
  <c r="O798" i="7"/>
  <c r="O799" i="7"/>
  <c r="O800" i="7"/>
  <c r="O801" i="7"/>
  <c r="O802" i="7"/>
  <c r="O803" i="7"/>
  <c r="O804" i="7"/>
  <c r="O805" i="7"/>
  <c r="O806" i="7"/>
  <c r="O807" i="7"/>
  <c r="O808" i="7"/>
  <c r="O809" i="7"/>
  <c r="O810" i="7"/>
  <c r="O811" i="7"/>
  <c r="O812" i="7"/>
  <c r="O813" i="7"/>
  <c r="O814" i="7"/>
  <c r="O815" i="7"/>
  <c r="O816" i="7"/>
  <c r="O817" i="7"/>
  <c r="O818" i="7"/>
  <c r="O819" i="7"/>
  <c r="O820" i="7"/>
  <c r="O821" i="7"/>
  <c r="O822" i="7"/>
  <c r="O823" i="7"/>
  <c r="O824" i="7"/>
  <c r="O825" i="7"/>
  <c r="O826" i="7"/>
  <c r="O827" i="7"/>
  <c r="O828" i="7"/>
  <c r="O829" i="7"/>
  <c r="O830" i="7"/>
  <c r="O831" i="7"/>
  <c r="O832" i="7"/>
  <c r="O833" i="7"/>
  <c r="O834" i="7"/>
  <c r="O835" i="7"/>
  <c r="O836" i="7"/>
  <c r="O837" i="7"/>
  <c r="O838" i="7"/>
  <c r="O839" i="7"/>
  <c r="O840" i="7"/>
  <c r="O841" i="7"/>
  <c r="O842" i="7"/>
  <c r="O843" i="7"/>
  <c r="O844" i="7"/>
  <c r="O845" i="7"/>
  <c r="O846" i="7"/>
  <c r="O847" i="7"/>
  <c r="O848" i="7"/>
  <c r="O849" i="7"/>
  <c r="O850" i="7"/>
  <c r="O851" i="7"/>
  <c r="O852" i="7"/>
  <c r="O853" i="7"/>
  <c r="O854" i="7"/>
  <c r="O855" i="7"/>
  <c r="O856" i="7"/>
  <c r="O857" i="7"/>
  <c r="O858" i="7"/>
  <c r="O859" i="7"/>
  <c r="O860" i="7"/>
  <c r="O861" i="7"/>
  <c r="O862" i="7"/>
  <c r="O863" i="7"/>
  <c r="O864" i="7"/>
  <c r="O865" i="7"/>
  <c r="O866" i="7"/>
  <c r="O867" i="7"/>
  <c r="O868" i="7"/>
  <c r="O869" i="7"/>
  <c r="O870" i="7"/>
  <c r="O871" i="7"/>
  <c r="O872" i="7"/>
  <c r="O873" i="7"/>
  <c r="O874" i="7"/>
  <c r="O875" i="7"/>
  <c r="O876" i="7"/>
  <c r="O877" i="7"/>
  <c r="O878" i="7"/>
  <c r="O879" i="7"/>
  <c r="O880" i="7"/>
  <c r="O881" i="7"/>
  <c r="O882" i="7"/>
  <c r="O883" i="7"/>
  <c r="O884" i="7"/>
  <c r="O885" i="7"/>
  <c r="O886" i="7"/>
  <c r="O887" i="7"/>
  <c r="O888" i="7"/>
  <c r="O889" i="7"/>
  <c r="O890" i="7"/>
  <c r="O891" i="7"/>
  <c r="O892" i="7"/>
  <c r="O893" i="7"/>
  <c r="O894" i="7"/>
  <c r="O895" i="7"/>
  <c r="O896" i="7"/>
  <c r="O897" i="7"/>
  <c r="O898" i="7"/>
  <c r="O899" i="7"/>
  <c r="O900" i="7"/>
  <c r="O901" i="7"/>
  <c r="O902" i="7"/>
  <c r="O903" i="7"/>
  <c r="O904" i="7"/>
  <c r="O905" i="7"/>
  <c r="O906" i="7"/>
  <c r="O907" i="7"/>
  <c r="O908" i="7"/>
  <c r="O909" i="7"/>
  <c r="O910" i="7"/>
  <c r="O911" i="7"/>
  <c r="O912" i="7"/>
  <c r="O913" i="7"/>
  <c r="O914" i="7"/>
  <c r="O915" i="7"/>
  <c r="O916" i="7"/>
  <c r="O917" i="7"/>
  <c r="O918" i="7"/>
  <c r="O919" i="7"/>
  <c r="O920" i="7"/>
  <c r="O921" i="7"/>
  <c r="O922" i="7"/>
  <c r="O923" i="7"/>
  <c r="O924" i="7"/>
  <c r="O925" i="7"/>
  <c r="O926" i="7"/>
  <c r="O927" i="7"/>
  <c r="O928" i="7"/>
  <c r="O929" i="7"/>
  <c r="O930" i="7"/>
  <c r="O931" i="7"/>
  <c r="O932" i="7"/>
  <c r="O933" i="7"/>
  <c r="O934" i="7"/>
  <c r="O935" i="7"/>
  <c r="O936" i="7"/>
  <c r="O937" i="7"/>
  <c r="O938" i="7"/>
  <c r="O939" i="7"/>
  <c r="O940" i="7"/>
  <c r="O941" i="7"/>
  <c r="O942" i="7"/>
  <c r="O943" i="7"/>
  <c r="O944" i="7"/>
  <c r="O945" i="7"/>
  <c r="O946" i="7"/>
  <c r="O947" i="7"/>
  <c r="O948" i="7"/>
  <c r="O949" i="7"/>
  <c r="O950" i="7"/>
  <c r="O951" i="7"/>
  <c r="O952" i="7"/>
  <c r="O953" i="7"/>
  <c r="O954" i="7"/>
  <c r="O955" i="7"/>
  <c r="O956" i="7"/>
  <c r="O957" i="7"/>
  <c r="O958" i="7"/>
  <c r="O959" i="7"/>
  <c r="O960" i="7"/>
  <c r="O961" i="7"/>
  <c r="O962" i="7"/>
  <c r="O963" i="7"/>
  <c r="O964" i="7"/>
  <c r="O965" i="7"/>
  <c r="O966" i="7"/>
  <c r="O967" i="7"/>
  <c r="O968" i="7"/>
  <c r="O969" i="7"/>
  <c r="O970" i="7"/>
  <c r="O971" i="7"/>
  <c r="O972" i="7"/>
  <c r="O973" i="7"/>
  <c r="O974" i="7"/>
  <c r="O975" i="7"/>
  <c r="O976" i="7"/>
  <c r="O977" i="7"/>
  <c r="O978" i="7"/>
  <c r="O979" i="7"/>
  <c r="O980" i="7"/>
  <c r="O981" i="7"/>
  <c r="O982" i="7"/>
  <c r="O983" i="7"/>
  <c r="O984" i="7"/>
  <c r="O985" i="7"/>
  <c r="O986" i="7"/>
  <c r="O987" i="7"/>
  <c r="O988" i="7"/>
  <c r="O989" i="7"/>
  <c r="O990" i="7"/>
  <c r="O991" i="7"/>
  <c r="O992" i="7"/>
  <c r="O993" i="7"/>
  <c r="O994" i="7"/>
  <c r="O995" i="7"/>
  <c r="O996" i="7"/>
  <c r="O997" i="7"/>
  <c r="O998" i="7"/>
  <c r="O999" i="7"/>
  <c r="O1000" i="7"/>
  <c r="O1001" i="7"/>
  <c r="O1002" i="7"/>
  <c r="O1003" i="7"/>
  <c r="O1004" i="7"/>
  <c r="O1005" i="7"/>
  <c r="O1006" i="7"/>
  <c r="O1007" i="7"/>
  <c r="O1008" i="7"/>
  <c r="O1009" i="7"/>
  <c r="O1010" i="7"/>
  <c r="O1011" i="7"/>
  <c r="O1012" i="7"/>
  <c r="O1013" i="7"/>
  <c r="O1014" i="7"/>
  <c r="O1015" i="7"/>
  <c r="O1016" i="7"/>
  <c r="O1017" i="7"/>
  <c r="O1018" i="7"/>
  <c r="O1019" i="7"/>
  <c r="O1020" i="7"/>
  <c r="O1021" i="7"/>
  <c r="O1022" i="7"/>
  <c r="O23" i="7"/>
  <c r="H92" i="6"/>
  <c r="H91" i="6"/>
  <c r="D17" i="7" l="1"/>
  <c r="H87" i="6" s="1"/>
  <c r="F15" i="7" a="1"/>
  <c r="F15" i="7" s="1"/>
  <c r="D5" i="7"/>
  <c r="F123" i="7"/>
  <c r="M123" i="7"/>
  <c r="F124" i="7"/>
  <c r="M124" i="7"/>
  <c r="F125" i="7"/>
  <c r="M125" i="7"/>
  <c r="F126" i="7"/>
  <c r="M126" i="7"/>
  <c r="F127" i="7"/>
  <c r="M127" i="7"/>
  <c r="F128" i="7"/>
  <c r="M128" i="7"/>
  <c r="F129" i="7"/>
  <c r="M129" i="7"/>
  <c r="F130" i="7"/>
  <c r="M130" i="7"/>
  <c r="F131" i="7"/>
  <c r="M131" i="7"/>
  <c r="F132" i="7"/>
  <c r="M132" i="7"/>
  <c r="F133" i="7"/>
  <c r="M133" i="7"/>
  <c r="F134" i="7"/>
  <c r="M134" i="7"/>
  <c r="F135" i="7"/>
  <c r="M135" i="7"/>
  <c r="F136" i="7"/>
  <c r="M136" i="7"/>
  <c r="F137" i="7"/>
  <c r="M137" i="7"/>
  <c r="F138" i="7"/>
  <c r="M138" i="7"/>
  <c r="F139" i="7"/>
  <c r="M139" i="7"/>
  <c r="F140" i="7"/>
  <c r="M140" i="7"/>
  <c r="F141" i="7"/>
  <c r="M141" i="7"/>
  <c r="F142" i="7"/>
  <c r="M142" i="7"/>
  <c r="F143" i="7"/>
  <c r="M143" i="7"/>
  <c r="F144" i="7"/>
  <c r="M144" i="7"/>
  <c r="F145" i="7"/>
  <c r="M145" i="7"/>
  <c r="F146" i="7"/>
  <c r="M146" i="7"/>
  <c r="F147" i="7"/>
  <c r="M147" i="7"/>
  <c r="F148" i="7"/>
  <c r="M148" i="7"/>
  <c r="F149" i="7"/>
  <c r="M149" i="7"/>
  <c r="F150" i="7"/>
  <c r="M150" i="7"/>
  <c r="F151" i="7"/>
  <c r="M151" i="7"/>
  <c r="F152" i="7"/>
  <c r="M152" i="7"/>
  <c r="F153" i="7"/>
  <c r="M153" i="7"/>
  <c r="F154" i="7"/>
  <c r="M154" i="7"/>
  <c r="F155" i="7"/>
  <c r="M155" i="7"/>
  <c r="F156" i="7"/>
  <c r="M156" i="7"/>
  <c r="F157" i="7"/>
  <c r="M157" i="7"/>
  <c r="F158" i="7"/>
  <c r="M158" i="7"/>
  <c r="F159" i="7"/>
  <c r="M159" i="7"/>
  <c r="F160" i="7"/>
  <c r="M160" i="7"/>
  <c r="F161" i="7"/>
  <c r="M161" i="7"/>
  <c r="F162" i="7"/>
  <c r="M162" i="7"/>
  <c r="F163" i="7"/>
  <c r="M163" i="7"/>
  <c r="F164" i="7"/>
  <c r="M164" i="7"/>
  <c r="F165" i="7"/>
  <c r="M165" i="7"/>
  <c r="F166" i="7"/>
  <c r="M166" i="7"/>
  <c r="F167" i="7"/>
  <c r="M167" i="7"/>
  <c r="F168" i="7"/>
  <c r="M168" i="7"/>
  <c r="F169" i="7"/>
  <c r="M169" i="7"/>
  <c r="F170" i="7"/>
  <c r="M170" i="7"/>
  <c r="F171" i="7"/>
  <c r="M171" i="7"/>
  <c r="F172" i="7"/>
  <c r="M172" i="7"/>
  <c r="F173" i="7"/>
  <c r="M173" i="7"/>
  <c r="F174" i="7"/>
  <c r="M174" i="7"/>
  <c r="F175" i="7"/>
  <c r="M175" i="7"/>
  <c r="F176" i="7"/>
  <c r="M176" i="7"/>
  <c r="F177" i="7"/>
  <c r="M177" i="7"/>
  <c r="F178" i="7"/>
  <c r="M178" i="7"/>
  <c r="F179" i="7"/>
  <c r="M179" i="7"/>
  <c r="F180" i="7"/>
  <c r="M180" i="7"/>
  <c r="F181" i="7"/>
  <c r="M181" i="7"/>
  <c r="F182" i="7"/>
  <c r="M182" i="7"/>
  <c r="F183" i="7"/>
  <c r="M183" i="7"/>
  <c r="F184" i="7"/>
  <c r="M184" i="7"/>
  <c r="F185" i="7"/>
  <c r="M185" i="7"/>
  <c r="F186" i="7"/>
  <c r="M186" i="7"/>
  <c r="F187" i="7"/>
  <c r="M187" i="7"/>
  <c r="F188" i="7"/>
  <c r="M188" i="7"/>
  <c r="F189" i="7"/>
  <c r="M189" i="7"/>
  <c r="F190" i="7"/>
  <c r="M190" i="7"/>
  <c r="F191" i="7"/>
  <c r="M191" i="7"/>
  <c r="F192" i="7"/>
  <c r="M192" i="7"/>
  <c r="F193" i="7"/>
  <c r="M193" i="7"/>
  <c r="F194" i="7"/>
  <c r="M194" i="7"/>
  <c r="F195" i="7"/>
  <c r="M195" i="7"/>
  <c r="F196" i="7"/>
  <c r="M196" i="7"/>
  <c r="F197" i="7"/>
  <c r="M197" i="7"/>
  <c r="F198" i="7"/>
  <c r="M198" i="7"/>
  <c r="F199" i="7"/>
  <c r="M199" i="7"/>
  <c r="F200" i="7"/>
  <c r="M200" i="7"/>
  <c r="F201" i="7"/>
  <c r="M201" i="7"/>
  <c r="F202" i="7"/>
  <c r="M202" i="7"/>
  <c r="F203" i="7"/>
  <c r="M203" i="7"/>
  <c r="F204" i="7"/>
  <c r="M204" i="7"/>
  <c r="F205" i="7"/>
  <c r="M205" i="7"/>
  <c r="F206" i="7"/>
  <c r="M206" i="7"/>
  <c r="F207" i="7"/>
  <c r="M207" i="7"/>
  <c r="F208" i="7"/>
  <c r="M208" i="7"/>
  <c r="F209" i="7"/>
  <c r="M209" i="7"/>
  <c r="F210" i="7"/>
  <c r="M210" i="7"/>
  <c r="F211" i="7"/>
  <c r="M211" i="7"/>
  <c r="F212" i="7"/>
  <c r="M212" i="7"/>
  <c r="F213" i="7"/>
  <c r="M213" i="7"/>
  <c r="F214" i="7"/>
  <c r="M214" i="7"/>
  <c r="F215" i="7"/>
  <c r="M215" i="7"/>
  <c r="F216" i="7"/>
  <c r="M216" i="7"/>
  <c r="F217" i="7"/>
  <c r="M217" i="7"/>
  <c r="F218" i="7"/>
  <c r="M218" i="7"/>
  <c r="F219" i="7"/>
  <c r="M219" i="7"/>
  <c r="F220" i="7"/>
  <c r="M220" i="7"/>
  <c r="F221" i="7"/>
  <c r="M221" i="7"/>
  <c r="F222" i="7"/>
  <c r="M222" i="7"/>
  <c r="F223" i="7"/>
  <c r="M223" i="7"/>
  <c r="F224" i="7"/>
  <c r="M224" i="7"/>
  <c r="F225" i="7"/>
  <c r="M225" i="7"/>
  <c r="F226" i="7"/>
  <c r="M226" i="7"/>
  <c r="F227" i="7"/>
  <c r="M227" i="7"/>
  <c r="F228" i="7"/>
  <c r="M228" i="7"/>
  <c r="F229" i="7"/>
  <c r="M229" i="7"/>
  <c r="F230" i="7"/>
  <c r="M230" i="7"/>
  <c r="F231" i="7"/>
  <c r="M231" i="7"/>
  <c r="F232" i="7"/>
  <c r="M232" i="7"/>
  <c r="F233" i="7"/>
  <c r="M233" i="7"/>
  <c r="F234" i="7"/>
  <c r="M234" i="7"/>
  <c r="F235" i="7"/>
  <c r="M235" i="7"/>
  <c r="F236" i="7"/>
  <c r="M236" i="7"/>
  <c r="F237" i="7"/>
  <c r="M237" i="7"/>
  <c r="F238" i="7"/>
  <c r="M238" i="7"/>
  <c r="F239" i="7"/>
  <c r="M239" i="7"/>
  <c r="F240" i="7"/>
  <c r="M240" i="7"/>
  <c r="F241" i="7"/>
  <c r="M241" i="7"/>
  <c r="F242" i="7"/>
  <c r="M242" i="7"/>
  <c r="F243" i="7"/>
  <c r="M243" i="7"/>
  <c r="F244" i="7"/>
  <c r="M244" i="7"/>
  <c r="F245" i="7"/>
  <c r="M245" i="7"/>
  <c r="F246" i="7"/>
  <c r="M246" i="7"/>
  <c r="F247" i="7"/>
  <c r="M247" i="7"/>
  <c r="F248" i="7"/>
  <c r="M248" i="7"/>
  <c r="F249" i="7"/>
  <c r="M249" i="7"/>
  <c r="F250" i="7"/>
  <c r="M250" i="7"/>
  <c r="F251" i="7"/>
  <c r="M251" i="7"/>
  <c r="F252" i="7"/>
  <c r="M252" i="7"/>
  <c r="F253" i="7"/>
  <c r="M253" i="7"/>
  <c r="F254" i="7"/>
  <c r="M254" i="7"/>
  <c r="F255" i="7"/>
  <c r="M255" i="7"/>
  <c r="F256" i="7"/>
  <c r="M256" i="7"/>
  <c r="F257" i="7"/>
  <c r="M257" i="7"/>
  <c r="F258" i="7"/>
  <c r="M258" i="7"/>
  <c r="F259" i="7"/>
  <c r="M259" i="7"/>
  <c r="F260" i="7"/>
  <c r="M260" i="7"/>
  <c r="F261" i="7"/>
  <c r="M261" i="7"/>
  <c r="F262" i="7"/>
  <c r="M262" i="7"/>
  <c r="F263" i="7"/>
  <c r="M263" i="7"/>
  <c r="F264" i="7"/>
  <c r="M264" i="7"/>
  <c r="F265" i="7"/>
  <c r="M265" i="7"/>
  <c r="F266" i="7"/>
  <c r="M266" i="7"/>
  <c r="F267" i="7"/>
  <c r="M267" i="7"/>
  <c r="F268" i="7"/>
  <c r="M268" i="7"/>
  <c r="F269" i="7"/>
  <c r="M269" i="7"/>
  <c r="F270" i="7"/>
  <c r="M270" i="7"/>
  <c r="F271" i="7"/>
  <c r="M271" i="7"/>
  <c r="F272" i="7"/>
  <c r="M272" i="7"/>
  <c r="F273" i="7"/>
  <c r="M273" i="7"/>
  <c r="F274" i="7"/>
  <c r="M274" i="7"/>
  <c r="F275" i="7"/>
  <c r="M275" i="7"/>
  <c r="F276" i="7"/>
  <c r="M276" i="7"/>
  <c r="F277" i="7"/>
  <c r="M277" i="7"/>
  <c r="F278" i="7"/>
  <c r="M278" i="7"/>
  <c r="F279" i="7"/>
  <c r="M279" i="7"/>
  <c r="F280" i="7"/>
  <c r="M280" i="7"/>
  <c r="F281" i="7"/>
  <c r="M281" i="7"/>
  <c r="F282" i="7"/>
  <c r="M282" i="7"/>
  <c r="F283" i="7"/>
  <c r="M283" i="7"/>
  <c r="F284" i="7"/>
  <c r="M284" i="7"/>
  <c r="F285" i="7"/>
  <c r="M285" i="7"/>
  <c r="F286" i="7"/>
  <c r="M286" i="7"/>
  <c r="F287" i="7"/>
  <c r="M287" i="7"/>
  <c r="F288" i="7"/>
  <c r="M288" i="7"/>
  <c r="F289" i="7"/>
  <c r="M289" i="7"/>
  <c r="F290" i="7"/>
  <c r="M290" i="7"/>
  <c r="F291" i="7"/>
  <c r="M291" i="7"/>
  <c r="F292" i="7"/>
  <c r="M292" i="7"/>
  <c r="F293" i="7"/>
  <c r="M293" i="7"/>
  <c r="F294" i="7"/>
  <c r="M294" i="7"/>
  <c r="F295" i="7"/>
  <c r="M295" i="7"/>
  <c r="F296" i="7"/>
  <c r="M296" i="7"/>
  <c r="F297" i="7"/>
  <c r="M297" i="7"/>
  <c r="F298" i="7"/>
  <c r="M298" i="7"/>
  <c r="F299" i="7"/>
  <c r="M299" i="7"/>
  <c r="F300" i="7"/>
  <c r="M300" i="7"/>
  <c r="F301" i="7"/>
  <c r="M301" i="7"/>
  <c r="F302" i="7"/>
  <c r="M302" i="7"/>
  <c r="F303" i="7"/>
  <c r="M303" i="7"/>
  <c r="F304" i="7"/>
  <c r="M304" i="7"/>
  <c r="F305" i="7"/>
  <c r="M305" i="7"/>
  <c r="F306" i="7"/>
  <c r="M306" i="7"/>
  <c r="F307" i="7"/>
  <c r="M307" i="7"/>
  <c r="F308" i="7"/>
  <c r="M308" i="7"/>
  <c r="F309" i="7"/>
  <c r="M309" i="7"/>
  <c r="F310" i="7"/>
  <c r="M310" i="7"/>
  <c r="F311" i="7"/>
  <c r="M311" i="7"/>
  <c r="F312" i="7"/>
  <c r="M312" i="7"/>
  <c r="F313" i="7"/>
  <c r="M313" i="7"/>
  <c r="F314" i="7"/>
  <c r="M314" i="7"/>
  <c r="F315" i="7"/>
  <c r="M315" i="7"/>
  <c r="F316" i="7"/>
  <c r="M316" i="7"/>
  <c r="F317" i="7"/>
  <c r="M317" i="7"/>
  <c r="F318" i="7"/>
  <c r="M318" i="7"/>
  <c r="F319" i="7"/>
  <c r="M319" i="7"/>
  <c r="F320" i="7"/>
  <c r="M320" i="7"/>
  <c r="F321" i="7"/>
  <c r="M321" i="7"/>
  <c r="F322" i="7"/>
  <c r="M322" i="7"/>
  <c r="F323" i="7"/>
  <c r="M323" i="7"/>
  <c r="F324" i="7"/>
  <c r="M324" i="7"/>
  <c r="F325" i="7"/>
  <c r="M325" i="7"/>
  <c r="F326" i="7"/>
  <c r="M326" i="7"/>
  <c r="F327" i="7"/>
  <c r="M327" i="7"/>
  <c r="F328" i="7"/>
  <c r="M328" i="7"/>
  <c r="F329" i="7"/>
  <c r="M329" i="7"/>
  <c r="F330" i="7"/>
  <c r="M330" i="7"/>
  <c r="F331" i="7"/>
  <c r="M331" i="7"/>
  <c r="F332" i="7"/>
  <c r="M332" i="7"/>
  <c r="F333" i="7"/>
  <c r="M333" i="7"/>
  <c r="F334" i="7"/>
  <c r="M334" i="7"/>
  <c r="F335" i="7"/>
  <c r="M335" i="7"/>
  <c r="F336" i="7"/>
  <c r="M336" i="7"/>
  <c r="F337" i="7"/>
  <c r="M337" i="7"/>
  <c r="F338" i="7"/>
  <c r="M338" i="7"/>
  <c r="F339" i="7"/>
  <c r="M339" i="7"/>
  <c r="F340" i="7"/>
  <c r="M340" i="7"/>
  <c r="F341" i="7"/>
  <c r="M341" i="7"/>
  <c r="F342" i="7"/>
  <c r="M342" i="7"/>
  <c r="F343" i="7"/>
  <c r="M343" i="7"/>
  <c r="F344" i="7"/>
  <c r="M344" i="7"/>
  <c r="F345" i="7"/>
  <c r="M345" i="7"/>
  <c r="F346" i="7"/>
  <c r="M346" i="7"/>
  <c r="F347" i="7"/>
  <c r="M347" i="7"/>
  <c r="F348" i="7"/>
  <c r="M348" i="7"/>
  <c r="F349" i="7"/>
  <c r="M349" i="7"/>
  <c r="F350" i="7"/>
  <c r="M350" i="7"/>
  <c r="F351" i="7"/>
  <c r="M351" i="7"/>
  <c r="F352" i="7"/>
  <c r="M352" i="7"/>
  <c r="F353" i="7"/>
  <c r="M353" i="7"/>
  <c r="F354" i="7"/>
  <c r="M354" i="7"/>
  <c r="F355" i="7"/>
  <c r="M355" i="7"/>
  <c r="F356" i="7"/>
  <c r="M356" i="7"/>
  <c r="F357" i="7"/>
  <c r="M357" i="7"/>
  <c r="F358" i="7"/>
  <c r="M358" i="7"/>
  <c r="F359" i="7"/>
  <c r="M359" i="7"/>
  <c r="F360" i="7"/>
  <c r="M360" i="7"/>
  <c r="F361" i="7"/>
  <c r="M361" i="7"/>
  <c r="F362" i="7"/>
  <c r="M362" i="7"/>
  <c r="F363" i="7"/>
  <c r="M363" i="7"/>
  <c r="F364" i="7"/>
  <c r="M364" i="7"/>
  <c r="F365" i="7"/>
  <c r="M365" i="7"/>
  <c r="F366" i="7"/>
  <c r="M366" i="7"/>
  <c r="F367" i="7"/>
  <c r="M367" i="7"/>
  <c r="F368" i="7"/>
  <c r="M368" i="7"/>
  <c r="F369" i="7"/>
  <c r="M369" i="7"/>
  <c r="F370" i="7"/>
  <c r="M370" i="7"/>
  <c r="F371" i="7"/>
  <c r="M371" i="7"/>
  <c r="F372" i="7"/>
  <c r="M372" i="7"/>
  <c r="F373" i="7"/>
  <c r="M373" i="7"/>
  <c r="F374" i="7"/>
  <c r="M374" i="7"/>
  <c r="F375" i="7"/>
  <c r="M375" i="7"/>
  <c r="F376" i="7"/>
  <c r="M376" i="7"/>
  <c r="F377" i="7"/>
  <c r="M377" i="7"/>
  <c r="F378" i="7"/>
  <c r="M378" i="7"/>
  <c r="F379" i="7"/>
  <c r="M379" i="7"/>
  <c r="F380" i="7"/>
  <c r="M380" i="7"/>
  <c r="F381" i="7"/>
  <c r="M381" i="7"/>
  <c r="F382" i="7"/>
  <c r="M382" i="7"/>
  <c r="F383" i="7"/>
  <c r="M383" i="7"/>
  <c r="F384" i="7"/>
  <c r="M384" i="7"/>
  <c r="F385" i="7"/>
  <c r="M385" i="7"/>
  <c r="F386" i="7"/>
  <c r="M386" i="7"/>
  <c r="F387" i="7"/>
  <c r="M387" i="7"/>
  <c r="F388" i="7"/>
  <c r="M388" i="7"/>
  <c r="F389" i="7"/>
  <c r="M389" i="7"/>
  <c r="F390" i="7"/>
  <c r="M390" i="7"/>
  <c r="F391" i="7"/>
  <c r="M391" i="7"/>
  <c r="F392" i="7"/>
  <c r="M392" i="7"/>
  <c r="F393" i="7"/>
  <c r="M393" i="7"/>
  <c r="F394" i="7"/>
  <c r="M394" i="7"/>
  <c r="F395" i="7"/>
  <c r="M395" i="7"/>
  <c r="F396" i="7"/>
  <c r="M396" i="7"/>
  <c r="F397" i="7"/>
  <c r="M397" i="7"/>
  <c r="F398" i="7"/>
  <c r="M398" i="7"/>
  <c r="F399" i="7"/>
  <c r="M399" i="7"/>
  <c r="F400" i="7"/>
  <c r="M400" i="7"/>
  <c r="F401" i="7"/>
  <c r="M401" i="7"/>
  <c r="F402" i="7"/>
  <c r="M402" i="7"/>
  <c r="F403" i="7"/>
  <c r="M403" i="7"/>
  <c r="F404" i="7"/>
  <c r="M404" i="7"/>
  <c r="F405" i="7"/>
  <c r="M405" i="7"/>
  <c r="F406" i="7"/>
  <c r="M406" i="7"/>
  <c r="F407" i="7"/>
  <c r="M407" i="7"/>
  <c r="F408" i="7"/>
  <c r="M408" i="7"/>
  <c r="F409" i="7"/>
  <c r="M409" i="7"/>
  <c r="F410" i="7"/>
  <c r="M410" i="7"/>
  <c r="F411" i="7"/>
  <c r="M411" i="7"/>
  <c r="F412" i="7"/>
  <c r="M412" i="7"/>
  <c r="F413" i="7"/>
  <c r="M413" i="7"/>
  <c r="F414" i="7"/>
  <c r="M414" i="7"/>
  <c r="F415" i="7"/>
  <c r="M415" i="7"/>
  <c r="F416" i="7"/>
  <c r="M416" i="7"/>
  <c r="F417" i="7"/>
  <c r="M417" i="7"/>
  <c r="F418" i="7"/>
  <c r="M418" i="7"/>
  <c r="F419" i="7"/>
  <c r="M419" i="7"/>
  <c r="F420" i="7"/>
  <c r="M420" i="7"/>
  <c r="F421" i="7"/>
  <c r="M421" i="7"/>
  <c r="F422" i="7"/>
  <c r="M422" i="7"/>
  <c r="F423" i="7"/>
  <c r="M423" i="7"/>
  <c r="F424" i="7"/>
  <c r="M424" i="7"/>
  <c r="F425" i="7"/>
  <c r="M425" i="7"/>
  <c r="F426" i="7"/>
  <c r="M426" i="7"/>
  <c r="F427" i="7"/>
  <c r="M427" i="7"/>
  <c r="F428" i="7"/>
  <c r="M428" i="7"/>
  <c r="F429" i="7"/>
  <c r="M429" i="7"/>
  <c r="F430" i="7"/>
  <c r="M430" i="7"/>
  <c r="F431" i="7"/>
  <c r="M431" i="7"/>
  <c r="F432" i="7"/>
  <c r="M432" i="7"/>
  <c r="F433" i="7"/>
  <c r="M433" i="7"/>
  <c r="F434" i="7"/>
  <c r="M434" i="7"/>
  <c r="F435" i="7"/>
  <c r="M435" i="7"/>
  <c r="F436" i="7"/>
  <c r="M436" i="7"/>
  <c r="F437" i="7"/>
  <c r="M437" i="7"/>
  <c r="F438" i="7"/>
  <c r="M438" i="7"/>
  <c r="F439" i="7"/>
  <c r="M439" i="7"/>
  <c r="F440" i="7"/>
  <c r="M440" i="7"/>
  <c r="F441" i="7"/>
  <c r="M441" i="7"/>
  <c r="F442" i="7"/>
  <c r="M442" i="7"/>
  <c r="F443" i="7"/>
  <c r="M443" i="7"/>
  <c r="F444" i="7"/>
  <c r="M444" i="7"/>
  <c r="F445" i="7"/>
  <c r="M445" i="7"/>
  <c r="F446" i="7"/>
  <c r="M446" i="7"/>
  <c r="F447" i="7"/>
  <c r="M447" i="7"/>
  <c r="F448" i="7"/>
  <c r="M448" i="7"/>
  <c r="F449" i="7"/>
  <c r="M449" i="7"/>
  <c r="F450" i="7"/>
  <c r="M450" i="7"/>
  <c r="F451" i="7"/>
  <c r="M451" i="7"/>
  <c r="F452" i="7"/>
  <c r="M452" i="7"/>
  <c r="F453" i="7"/>
  <c r="M453" i="7"/>
  <c r="F454" i="7"/>
  <c r="M454" i="7"/>
  <c r="F455" i="7"/>
  <c r="M455" i="7"/>
  <c r="F456" i="7"/>
  <c r="M456" i="7"/>
  <c r="F457" i="7"/>
  <c r="M457" i="7"/>
  <c r="F458" i="7"/>
  <c r="M458" i="7"/>
  <c r="F459" i="7"/>
  <c r="M459" i="7"/>
  <c r="F460" i="7"/>
  <c r="M460" i="7"/>
  <c r="F461" i="7"/>
  <c r="M461" i="7"/>
  <c r="F462" i="7"/>
  <c r="M462" i="7"/>
  <c r="F463" i="7"/>
  <c r="M463" i="7"/>
  <c r="F464" i="7"/>
  <c r="M464" i="7"/>
  <c r="F465" i="7"/>
  <c r="M465" i="7"/>
  <c r="F466" i="7"/>
  <c r="M466" i="7"/>
  <c r="F467" i="7"/>
  <c r="M467" i="7"/>
  <c r="F468" i="7"/>
  <c r="M468" i="7"/>
  <c r="F469" i="7"/>
  <c r="M469" i="7"/>
  <c r="F470" i="7"/>
  <c r="M470" i="7"/>
  <c r="F471" i="7"/>
  <c r="M471" i="7"/>
  <c r="F472" i="7"/>
  <c r="M472" i="7"/>
  <c r="F473" i="7"/>
  <c r="M473" i="7"/>
  <c r="F474" i="7"/>
  <c r="M474" i="7"/>
  <c r="F475" i="7"/>
  <c r="M475" i="7"/>
  <c r="F476" i="7"/>
  <c r="M476" i="7"/>
  <c r="F477" i="7"/>
  <c r="M477" i="7"/>
  <c r="F478" i="7"/>
  <c r="M478" i="7"/>
  <c r="F479" i="7"/>
  <c r="M479" i="7"/>
  <c r="F480" i="7"/>
  <c r="M480" i="7"/>
  <c r="F481" i="7"/>
  <c r="M481" i="7"/>
  <c r="F482" i="7"/>
  <c r="M482" i="7"/>
  <c r="F483" i="7"/>
  <c r="M483" i="7"/>
  <c r="F484" i="7"/>
  <c r="M484" i="7"/>
  <c r="F485" i="7"/>
  <c r="M485" i="7"/>
  <c r="F486" i="7"/>
  <c r="M486" i="7"/>
  <c r="F487" i="7"/>
  <c r="M487" i="7"/>
  <c r="F488" i="7"/>
  <c r="M488" i="7"/>
  <c r="F489" i="7"/>
  <c r="M489" i="7"/>
  <c r="F490" i="7"/>
  <c r="M490" i="7"/>
  <c r="F491" i="7"/>
  <c r="M491" i="7"/>
  <c r="F492" i="7"/>
  <c r="M492" i="7"/>
  <c r="F493" i="7"/>
  <c r="M493" i="7"/>
  <c r="F494" i="7"/>
  <c r="M494" i="7"/>
  <c r="F495" i="7"/>
  <c r="M495" i="7"/>
  <c r="F496" i="7"/>
  <c r="M496" i="7"/>
  <c r="F497" i="7"/>
  <c r="M497" i="7"/>
  <c r="F498" i="7"/>
  <c r="M498" i="7"/>
  <c r="F499" i="7"/>
  <c r="M499" i="7"/>
  <c r="F500" i="7"/>
  <c r="M500" i="7"/>
  <c r="F501" i="7"/>
  <c r="M501" i="7"/>
  <c r="F502" i="7"/>
  <c r="M502" i="7"/>
  <c r="F503" i="7"/>
  <c r="M503" i="7"/>
  <c r="F504" i="7"/>
  <c r="M504" i="7"/>
  <c r="F505" i="7"/>
  <c r="M505" i="7"/>
  <c r="F506" i="7"/>
  <c r="M506" i="7"/>
  <c r="F507" i="7"/>
  <c r="M507" i="7"/>
  <c r="F508" i="7"/>
  <c r="M508" i="7"/>
  <c r="F509" i="7"/>
  <c r="M509" i="7"/>
  <c r="F510" i="7"/>
  <c r="M510" i="7"/>
  <c r="F511" i="7"/>
  <c r="M511" i="7"/>
  <c r="F512" i="7"/>
  <c r="M512" i="7"/>
  <c r="F513" i="7"/>
  <c r="M513" i="7"/>
  <c r="F514" i="7"/>
  <c r="M514" i="7"/>
  <c r="F515" i="7"/>
  <c r="M515" i="7"/>
  <c r="F516" i="7"/>
  <c r="M516" i="7"/>
  <c r="F517" i="7"/>
  <c r="M517" i="7"/>
  <c r="F518" i="7"/>
  <c r="M518" i="7"/>
  <c r="F519" i="7"/>
  <c r="M519" i="7"/>
  <c r="F520" i="7"/>
  <c r="M520" i="7"/>
  <c r="F521" i="7"/>
  <c r="M521" i="7"/>
  <c r="F522" i="7"/>
  <c r="M522" i="7"/>
  <c r="F523" i="7"/>
  <c r="M523" i="7"/>
  <c r="F524" i="7"/>
  <c r="M524" i="7"/>
  <c r="F525" i="7"/>
  <c r="M525" i="7"/>
  <c r="F526" i="7"/>
  <c r="M526" i="7"/>
  <c r="F527" i="7"/>
  <c r="M527" i="7"/>
  <c r="F528" i="7"/>
  <c r="M528" i="7"/>
  <c r="F529" i="7"/>
  <c r="M529" i="7"/>
  <c r="F530" i="7"/>
  <c r="M530" i="7"/>
  <c r="F531" i="7"/>
  <c r="M531" i="7"/>
  <c r="F532" i="7"/>
  <c r="M532" i="7"/>
  <c r="F533" i="7"/>
  <c r="M533" i="7"/>
  <c r="F534" i="7"/>
  <c r="M534" i="7"/>
  <c r="F535" i="7"/>
  <c r="M535" i="7"/>
  <c r="F536" i="7"/>
  <c r="M536" i="7"/>
  <c r="F537" i="7"/>
  <c r="M537" i="7"/>
  <c r="F538" i="7"/>
  <c r="M538" i="7"/>
  <c r="F539" i="7"/>
  <c r="M539" i="7"/>
  <c r="F540" i="7"/>
  <c r="M540" i="7"/>
  <c r="F541" i="7"/>
  <c r="M541" i="7"/>
  <c r="F542" i="7"/>
  <c r="M542" i="7"/>
  <c r="F543" i="7"/>
  <c r="M543" i="7"/>
  <c r="F544" i="7"/>
  <c r="M544" i="7"/>
  <c r="F545" i="7"/>
  <c r="M545" i="7"/>
  <c r="F546" i="7"/>
  <c r="M546" i="7"/>
  <c r="F547" i="7"/>
  <c r="M547" i="7"/>
  <c r="F548" i="7"/>
  <c r="M548" i="7"/>
  <c r="F549" i="7"/>
  <c r="M549" i="7"/>
  <c r="F550" i="7"/>
  <c r="M550" i="7"/>
  <c r="F551" i="7"/>
  <c r="M551" i="7"/>
  <c r="F552" i="7"/>
  <c r="M552" i="7"/>
  <c r="F553" i="7"/>
  <c r="M553" i="7"/>
  <c r="F554" i="7"/>
  <c r="M554" i="7"/>
  <c r="F555" i="7"/>
  <c r="M555" i="7"/>
  <c r="F556" i="7"/>
  <c r="M556" i="7"/>
  <c r="F557" i="7"/>
  <c r="M557" i="7"/>
  <c r="F558" i="7"/>
  <c r="M558" i="7"/>
  <c r="F559" i="7"/>
  <c r="M559" i="7"/>
  <c r="F560" i="7"/>
  <c r="M560" i="7"/>
  <c r="F561" i="7"/>
  <c r="M561" i="7"/>
  <c r="F562" i="7"/>
  <c r="M562" i="7"/>
  <c r="F563" i="7"/>
  <c r="M563" i="7"/>
  <c r="F564" i="7"/>
  <c r="M564" i="7"/>
  <c r="F565" i="7"/>
  <c r="M565" i="7"/>
  <c r="F566" i="7"/>
  <c r="M566" i="7"/>
  <c r="F567" i="7"/>
  <c r="M567" i="7"/>
  <c r="F568" i="7"/>
  <c r="M568" i="7"/>
  <c r="F569" i="7"/>
  <c r="M569" i="7"/>
  <c r="F570" i="7"/>
  <c r="M570" i="7"/>
  <c r="F571" i="7"/>
  <c r="M571" i="7"/>
  <c r="F572" i="7"/>
  <c r="M572" i="7"/>
  <c r="F573" i="7"/>
  <c r="M573" i="7"/>
  <c r="F574" i="7"/>
  <c r="M574" i="7"/>
  <c r="F575" i="7"/>
  <c r="M575" i="7"/>
  <c r="F576" i="7"/>
  <c r="M576" i="7"/>
  <c r="F577" i="7"/>
  <c r="M577" i="7"/>
  <c r="F578" i="7"/>
  <c r="M578" i="7"/>
  <c r="F579" i="7"/>
  <c r="M579" i="7"/>
  <c r="F580" i="7"/>
  <c r="M580" i="7"/>
  <c r="F581" i="7"/>
  <c r="M581" i="7"/>
  <c r="F582" i="7"/>
  <c r="M582" i="7"/>
  <c r="F583" i="7"/>
  <c r="M583" i="7"/>
  <c r="F584" i="7"/>
  <c r="M584" i="7"/>
  <c r="F585" i="7"/>
  <c r="M585" i="7"/>
  <c r="F586" i="7"/>
  <c r="M586" i="7"/>
  <c r="F587" i="7"/>
  <c r="M587" i="7"/>
  <c r="F588" i="7"/>
  <c r="M588" i="7"/>
  <c r="F589" i="7"/>
  <c r="M589" i="7"/>
  <c r="F590" i="7"/>
  <c r="M590" i="7"/>
  <c r="F591" i="7"/>
  <c r="M591" i="7"/>
  <c r="F592" i="7"/>
  <c r="M592" i="7"/>
  <c r="F593" i="7"/>
  <c r="M593" i="7"/>
  <c r="F594" i="7"/>
  <c r="M594" i="7"/>
  <c r="F595" i="7"/>
  <c r="M595" i="7"/>
  <c r="F596" i="7"/>
  <c r="M596" i="7"/>
  <c r="F597" i="7"/>
  <c r="M597" i="7"/>
  <c r="F598" i="7"/>
  <c r="M598" i="7"/>
  <c r="F599" i="7"/>
  <c r="M599" i="7"/>
  <c r="F600" i="7"/>
  <c r="M600" i="7"/>
  <c r="F601" i="7"/>
  <c r="M601" i="7"/>
  <c r="F602" i="7"/>
  <c r="M602" i="7"/>
  <c r="F603" i="7"/>
  <c r="M603" i="7"/>
  <c r="F604" i="7"/>
  <c r="M604" i="7"/>
  <c r="F605" i="7"/>
  <c r="M605" i="7"/>
  <c r="F606" i="7"/>
  <c r="M606" i="7"/>
  <c r="F607" i="7"/>
  <c r="M607" i="7"/>
  <c r="F608" i="7"/>
  <c r="M608" i="7"/>
  <c r="F609" i="7"/>
  <c r="M609" i="7"/>
  <c r="F610" i="7"/>
  <c r="M610" i="7"/>
  <c r="F611" i="7"/>
  <c r="M611" i="7"/>
  <c r="F612" i="7"/>
  <c r="M612" i="7"/>
  <c r="F613" i="7"/>
  <c r="M613" i="7"/>
  <c r="F614" i="7"/>
  <c r="M614" i="7"/>
  <c r="F615" i="7"/>
  <c r="M615" i="7"/>
  <c r="F616" i="7"/>
  <c r="M616" i="7"/>
  <c r="F617" i="7"/>
  <c r="M617" i="7"/>
  <c r="F618" i="7"/>
  <c r="M618" i="7"/>
  <c r="F619" i="7"/>
  <c r="M619" i="7"/>
  <c r="F620" i="7"/>
  <c r="M620" i="7"/>
  <c r="F621" i="7"/>
  <c r="M621" i="7"/>
  <c r="F622" i="7"/>
  <c r="M622" i="7"/>
  <c r="F623" i="7"/>
  <c r="M623" i="7"/>
  <c r="F624" i="7"/>
  <c r="M624" i="7"/>
  <c r="F625" i="7"/>
  <c r="M625" i="7"/>
  <c r="F626" i="7"/>
  <c r="M626" i="7"/>
  <c r="F627" i="7"/>
  <c r="M627" i="7"/>
  <c r="F628" i="7"/>
  <c r="M628" i="7"/>
  <c r="F629" i="7"/>
  <c r="M629" i="7"/>
  <c r="F630" i="7"/>
  <c r="M630" i="7"/>
  <c r="F631" i="7"/>
  <c r="M631" i="7"/>
  <c r="F632" i="7"/>
  <c r="M632" i="7"/>
  <c r="F633" i="7"/>
  <c r="M633" i="7"/>
  <c r="F634" i="7"/>
  <c r="M634" i="7"/>
  <c r="F635" i="7"/>
  <c r="M635" i="7"/>
  <c r="F636" i="7"/>
  <c r="M636" i="7"/>
  <c r="F637" i="7"/>
  <c r="M637" i="7"/>
  <c r="F638" i="7"/>
  <c r="M638" i="7"/>
  <c r="F639" i="7"/>
  <c r="M639" i="7"/>
  <c r="F640" i="7"/>
  <c r="M640" i="7"/>
  <c r="F641" i="7"/>
  <c r="M641" i="7"/>
  <c r="F642" i="7"/>
  <c r="M642" i="7"/>
  <c r="F643" i="7"/>
  <c r="M643" i="7"/>
  <c r="F644" i="7"/>
  <c r="M644" i="7"/>
  <c r="F645" i="7"/>
  <c r="M645" i="7"/>
  <c r="F646" i="7"/>
  <c r="M646" i="7"/>
  <c r="F647" i="7"/>
  <c r="M647" i="7"/>
  <c r="F648" i="7"/>
  <c r="M648" i="7"/>
  <c r="F649" i="7"/>
  <c r="M649" i="7"/>
  <c r="F650" i="7"/>
  <c r="M650" i="7"/>
  <c r="F651" i="7"/>
  <c r="M651" i="7"/>
  <c r="F652" i="7"/>
  <c r="M652" i="7"/>
  <c r="F653" i="7"/>
  <c r="M653" i="7"/>
  <c r="F654" i="7"/>
  <c r="M654" i="7"/>
  <c r="F655" i="7"/>
  <c r="M655" i="7"/>
  <c r="F656" i="7"/>
  <c r="M656" i="7"/>
  <c r="F657" i="7"/>
  <c r="M657" i="7"/>
  <c r="F658" i="7"/>
  <c r="M658" i="7"/>
  <c r="F659" i="7"/>
  <c r="M659" i="7"/>
  <c r="F660" i="7"/>
  <c r="M660" i="7"/>
  <c r="F661" i="7"/>
  <c r="M661" i="7"/>
  <c r="F662" i="7"/>
  <c r="M662" i="7"/>
  <c r="F663" i="7"/>
  <c r="M663" i="7"/>
  <c r="F664" i="7"/>
  <c r="M664" i="7"/>
  <c r="F665" i="7"/>
  <c r="M665" i="7"/>
  <c r="F666" i="7"/>
  <c r="M666" i="7"/>
  <c r="F667" i="7"/>
  <c r="M667" i="7"/>
  <c r="F668" i="7"/>
  <c r="M668" i="7"/>
  <c r="F669" i="7"/>
  <c r="M669" i="7"/>
  <c r="F670" i="7"/>
  <c r="M670" i="7"/>
  <c r="F671" i="7"/>
  <c r="M671" i="7"/>
  <c r="F672" i="7"/>
  <c r="M672" i="7"/>
  <c r="F673" i="7"/>
  <c r="M673" i="7"/>
  <c r="F674" i="7"/>
  <c r="M674" i="7"/>
  <c r="F675" i="7"/>
  <c r="M675" i="7"/>
  <c r="F676" i="7"/>
  <c r="M676" i="7"/>
  <c r="F677" i="7"/>
  <c r="M677" i="7"/>
  <c r="F678" i="7"/>
  <c r="M678" i="7"/>
  <c r="F679" i="7"/>
  <c r="M679" i="7"/>
  <c r="F680" i="7"/>
  <c r="M680" i="7"/>
  <c r="F681" i="7"/>
  <c r="M681" i="7"/>
  <c r="F682" i="7"/>
  <c r="M682" i="7"/>
  <c r="F683" i="7"/>
  <c r="M683" i="7"/>
  <c r="F684" i="7"/>
  <c r="M684" i="7"/>
  <c r="F685" i="7"/>
  <c r="M685" i="7"/>
  <c r="F686" i="7"/>
  <c r="M686" i="7"/>
  <c r="F687" i="7"/>
  <c r="M687" i="7"/>
  <c r="F688" i="7"/>
  <c r="M688" i="7"/>
  <c r="F689" i="7"/>
  <c r="M689" i="7"/>
  <c r="F690" i="7"/>
  <c r="M690" i="7"/>
  <c r="F691" i="7"/>
  <c r="M691" i="7"/>
  <c r="F692" i="7"/>
  <c r="M692" i="7"/>
  <c r="F693" i="7"/>
  <c r="M693" i="7"/>
  <c r="F694" i="7"/>
  <c r="M694" i="7"/>
  <c r="F695" i="7"/>
  <c r="M695" i="7"/>
  <c r="F696" i="7"/>
  <c r="M696" i="7"/>
  <c r="F697" i="7"/>
  <c r="M697" i="7"/>
  <c r="F698" i="7"/>
  <c r="M698" i="7"/>
  <c r="F699" i="7"/>
  <c r="M699" i="7"/>
  <c r="F700" i="7"/>
  <c r="M700" i="7"/>
  <c r="F701" i="7"/>
  <c r="M701" i="7"/>
  <c r="F702" i="7"/>
  <c r="M702" i="7"/>
  <c r="F703" i="7"/>
  <c r="M703" i="7"/>
  <c r="F704" i="7"/>
  <c r="M704" i="7"/>
  <c r="F705" i="7"/>
  <c r="M705" i="7"/>
  <c r="F706" i="7"/>
  <c r="M706" i="7"/>
  <c r="F707" i="7"/>
  <c r="M707" i="7"/>
  <c r="F708" i="7"/>
  <c r="M708" i="7"/>
  <c r="F709" i="7"/>
  <c r="M709" i="7"/>
  <c r="F710" i="7"/>
  <c r="M710" i="7"/>
  <c r="F711" i="7"/>
  <c r="M711" i="7"/>
  <c r="F712" i="7"/>
  <c r="M712" i="7"/>
  <c r="F713" i="7"/>
  <c r="M713" i="7"/>
  <c r="F714" i="7"/>
  <c r="M714" i="7"/>
  <c r="F715" i="7"/>
  <c r="M715" i="7"/>
  <c r="F716" i="7"/>
  <c r="M716" i="7"/>
  <c r="F717" i="7"/>
  <c r="M717" i="7"/>
  <c r="F718" i="7"/>
  <c r="M718" i="7"/>
  <c r="F719" i="7"/>
  <c r="M719" i="7"/>
  <c r="F720" i="7"/>
  <c r="M720" i="7"/>
  <c r="F721" i="7"/>
  <c r="M721" i="7"/>
  <c r="F722" i="7"/>
  <c r="M722" i="7"/>
  <c r="F723" i="7"/>
  <c r="M723" i="7"/>
  <c r="F724" i="7"/>
  <c r="M724" i="7"/>
  <c r="F725" i="7"/>
  <c r="M725" i="7"/>
  <c r="F726" i="7"/>
  <c r="M726" i="7"/>
  <c r="F727" i="7"/>
  <c r="M727" i="7"/>
  <c r="F728" i="7"/>
  <c r="M728" i="7"/>
  <c r="F729" i="7"/>
  <c r="M729" i="7"/>
  <c r="F730" i="7"/>
  <c r="M730" i="7"/>
  <c r="F731" i="7"/>
  <c r="M731" i="7"/>
  <c r="F732" i="7"/>
  <c r="M732" i="7"/>
  <c r="F733" i="7"/>
  <c r="M733" i="7"/>
  <c r="F734" i="7"/>
  <c r="M734" i="7"/>
  <c r="F735" i="7"/>
  <c r="M735" i="7"/>
  <c r="F736" i="7"/>
  <c r="M736" i="7"/>
  <c r="F737" i="7"/>
  <c r="M737" i="7"/>
  <c r="F738" i="7"/>
  <c r="M738" i="7"/>
  <c r="F739" i="7"/>
  <c r="M739" i="7"/>
  <c r="F740" i="7"/>
  <c r="M740" i="7"/>
  <c r="F741" i="7"/>
  <c r="M741" i="7"/>
  <c r="F742" i="7"/>
  <c r="M742" i="7"/>
  <c r="F743" i="7"/>
  <c r="M743" i="7"/>
  <c r="F744" i="7"/>
  <c r="M744" i="7"/>
  <c r="F745" i="7"/>
  <c r="M745" i="7"/>
  <c r="F746" i="7"/>
  <c r="M746" i="7"/>
  <c r="F747" i="7"/>
  <c r="M747" i="7"/>
  <c r="F748" i="7"/>
  <c r="M748" i="7"/>
  <c r="F749" i="7"/>
  <c r="M749" i="7"/>
  <c r="F750" i="7"/>
  <c r="M750" i="7"/>
  <c r="F751" i="7"/>
  <c r="M751" i="7"/>
  <c r="F752" i="7"/>
  <c r="M752" i="7"/>
  <c r="F753" i="7"/>
  <c r="M753" i="7"/>
  <c r="F754" i="7"/>
  <c r="M754" i="7"/>
  <c r="F755" i="7"/>
  <c r="M755" i="7"/>
  <c r="F756" i="7"/>
  <c r="M756" i="7"/>
  <c r="F757" i="7"/>
  <c r="M757" i="7"/>
  <c r="F758" i="7"/>
  <c r="M758" i="7"/>
  <c r="F759" i="7"/>
  <c r="M759" i="7"/>
  <c r="F760" i="7"/>
  <c r="M760" i="7"/>
  <c r="F761" i="7"/>
  <c r="M761" i="7"/>
  <c r="F762" i="7"/>
  <c r="M762" i="7"/>
  <c r="F763" i="7"/>
  <c r="M763" i="7"/>
  <c r="F764" i="7"/>
  <c r="M764" i="7"/>
  <c r="F765" i="7"/>
  <c r="M765" i="7"/>
  <c r="F766" i="7"/>
  <c r="M766" i="7"/>
  <c r="F767" i="7"/>
  <c r="M767" i="7"/>
  <c r="F768" i="7"/>
  <c r="M768" i="7"/>
  <c r="F769" i="7"/>
  <c r="M769" i="7"/>
  <c r="F770" i="7"/>
  <c r="M770" i="7"/>
  <c r="F771" i="7"/>
  <c r="M771" i="7"/>
  <c r="F772" i="7"/>
  <c r="M772" i="7"/>
  <c r="F773" i="7"/>
  <c r="M773" i="7"/>
  <c r="F774" i="7"/>
  <c r="M774" i="7"/>
  <c r="F775" i="7"/>
  <c r="M775" i="7"/>
  <c r="F776" i="7"/>
  <c r="M776" i="7"/>
  <c r="F777" i="7"/>
  <c r="M777" i="7"/>
  <c r="F778" i="7"/>
  <c r="M778" i="7"/>
  <c r="F779" i="7"/>
  <c r="M779" i="7"/>
  <c r="F780" i="7"/>
  <c r="M780" i="7"/>
  <c r="F781" i="7"/>
  <c r="M781" i="7"/>
  <c r="F782" i="7"/>
  <c r="M782" i="7"/>
  <c r="F783" i="7"/>
  <c r="M783" i="7"/>
  <c r="F784" i="7"/>
  <c r="M784" i="7"/>
  <c r="F785" i="7"/>
  <c r="M785" i="7"/>
  <c r="F786" i="7"/>
  <c r="M786" i="7"/>
  <c r="F787" i="7"/>
  <c r="M787" i="7"/>
  <c r="F788" i="7"/>
  <c r="M788" i="7"/>
  <c r="F789" i="7"/>
  <c r="M789" i="7"/>
  <c r="F790" i="7"/>
  <c r="M790" i="7"/>
  <c r="F791" i="7"/>
  <c r="M791" i="7"/>
  <c r="F792" i="7"/>
  <c r="M792" i="7"/>
  <c r="F793" i="7"/>
  <c r="M793" i="7"/>
  <c r="F794" i="7"/>
  <c r="M794" i="7"/>
  <c r="F795" i="7"/>
  <c r="M795" i="7"/>
  <c r="F796" i="7"/>
  <c r="M796" i="7"/>
  <c r="F797" i="7"/>
  <c r="M797" i="7"/>
  <c r="F798" i="7"/>
  <c r="M798" i="7"/>
  <c r="F799" i="7"/>
  <c r="M799" i="7"/>
  <c r="F800" i="7"/>
  <c r="M800" i="7"/>
  <c r="F801" i="7"/>
  <c r="M801" i="7"/>
  <c r="F802" i="7"/>
  <c r="M802" i="7"/>
  <c r="F803" i="7"/>
  <c r="M803" i="7"/>
  <c r="F804" i="7"/>
  <c r="M804" i="7"/>
  <c r="F805" i="7"/>
  <c r="M805" i="7"/>
  <c r="F806" i="7"/>
  <c r="M806" i="7"/>
  <c r="F807" i="7"/>
  <c r="M807" i="7"/>
  <c r="F808" i="7"/>
  <c r="M808" i="7"/>
  <c r="F809" i="7"/>
  <c r="M809" i="7"/>
  <c r="F810" i="7"/>
  <c r="M810" i="7"/>
  <c r="F811" i="7"/>
  <c r="M811" i="7"/>
  <c r="F812" i="7"/>
  <c r="M812" i="7"/>
  <c r="F813" i="7"/>
  <c r="M813" i="7"/>
  <c r="F814" i="7"/>
  <c r="M814" i="7"/>
  <c r="F815" i="7"/>
  <c r="M815" i="7"/>
  <c r="F816" i="7"/>
  <c r="M816" i="7"/>
  <c r="F817" i="7"/>
  <c r="M817" i="7"/>
  <c r="F818" i="7"/>
  <c r="M818" i="7"/>
  <c r="F819" i="7"/>
  <c r="M819" i="7"/>
  <c r="F820" i="7"/>
  <c r="M820" i="7"/>
  <c r="F821" i="7"/>
  <c r="M821" i="7"/>
  <c r="F822" i="7"/>
  <c r="M822" i="7"/>
  <c r="F823" i="7"/>
  <c r="M823" i="7"/>
  <c r="F824" i="7"/>
  <c r="M824" i="7"/>
  <c r="F825" i="7"/>
  <c r="M825" i="7"/>
  <c r="F826" i="7"/>
  <c r="M826" i="7"/>
  <c r="F827" i="7"/>
  <c r="M827" i="7"/>
  <c r="F828" i="7"/>
  <c r="M828" i="7"/>
  <c r="F829" i="7"/>
  <c r="M829" i="7"/>
  <c r="F830" i="7"/>
  <c r="M830" i="7"/>
  <c r="F831" i="7"/>
  <c r="M831" i="7"/>
  <c r="F832" i="7"/>
  <c r="M832" i="7"/>
  <c r="F833" i="7"/>
  <c r="M833" i="7"/>
  <c r="F834" i="7"/>
  <c r="M834" i="7"/>
  <c r="F835" i="7"/>
  <c r="M835" i="7"/>
  <c r="F836" i="7"/>
  <c r="M836" i="7"/>
  <c r="F837" i="7"/>
  <c r="M837" i="7"/>
  <c r="F838" i="7"/>
  <c r="M838" i="7"/>
  <c r="F839" i="7"/>
  <c r="M839" i="7"/>
  <c r="F840" i="7"/>
  <c r="M840" i="7"/>
  <c r="F841" i="7"/>
  <c r="M841" i="7"/>
  <c r="F842" i="7"/>
  <c r="M842" i="7"/>
  <c r="F843" i="7"/>
  <c r="M843" i="7"/>
  <c r="F844" i="7"/>
  <c r="M844" i="7"/>
  <c r="F845" i="7"/>
  <c r="M845" i="7"/>
  <c r="F846" i="7"/>
  <c r="M846" i="7"/>
  <c r="F847" i="7"/>
  <c r="M847" i="7"/>
  <c r="F848" i="7"/>
  <c r="M848" i="7"/>
  <c r="F849" i="7"/>
  <c r="M849" i="7"/>
  <c r="F850" i="7"/>
  <c r="M850" i="7"/>
  <c r="F851" i="7"/>
  <c r="M851" i="7"/>
  <c r="F852" i="7"/>
  <c r="M852" i="7"/>
  <c r="F853" i="7"/>
  <c r="M853" i="7"/>
  <c r="F854" i="7"/>
  <c r="M854" i="7"/>
  <c r="F855" i="7"/>
  <c r="M855" i="7"/>
  <c r="F856" i="7"/>
  <c r="M856" i="7"/>
  <c r="F857" i="7"/>
  <c r="M857" i="7"/>
  <c r="F858" i="7"/>
  <c r="M858" i="7"/>
  <c r="F859" i="7"/>
  <c r="M859" i="7"/>
  <c r="F860" i="7"/>
  <c r="M860" i="7"/>
  <c r="F861" i="7"/>
  <c r="M861" i="7"/>
  <c r="F862" i="7"/>
  <c r="M862" i="7"/>
  <c r="F863" i="7"/>
  <c r="M863" i="7"/>
  <c r="F864" i="7"/>
  <c r="M864" i="7"/>
  <c r="F865" i="7"/>
  <c r="M865" i="7"/>
  <c r="F866" i="7"/>
  <c r="M866" i="7"/>
  <c r="F867" i="7"/>
  <c r="M867" i="7"/>
  <c r="F868" i="7"/>
  <c r="M868" i="7"/>
  <c r="F869" i="7"/>
  <c r="M869" i="7"/>
  <c r="F870" i="7"/>
  <c r="M870" i="7"/>
  <c r="F871" i="7"/>
  <c r="M871" i="7"/>
  <c r="F872" i="7"/>
  <c r="M872" i="7"/>
  <c r="F873" i="7"/>
  <c r="M873" i="7"/>
  <c r="F874" i="7"/>
  <c r="M874" i="7"/>
  <c r="F875" i="7"/>
  <c r="M875" i="7"/>
  <c r="F876" i="7"/>
  <c r="M876" i="7"/>
  <c r="F877" i="7"/>
  <c r="M877" i="7"/>
  <c r="F878" i="7"/>
  <c r="M878" i="7"/>
  <c r="F879" i="7"/>
  <c r="M879" i="7"/>
  <c r="F880" i="7"/>
  <c r="M880" i="7"/>
  <c r="F881" i="7"/>
  <c r="M881" i="7"/>
  <c r="F882" i="7"/>
  <c r="M882" i="7"/>
  <c r="F883" i="7"/>
  <c r="M883" i="7"/>
  <c r="F884" i="7"/>
  <c r="M884" i="7"/>
  <c r="F885" i="7"/>
  <c r="M885" i="7"/>
  <c r="F886" i="7"/>
  <c r="M886" i="7"/>
  <c r="F887" i="7"/>
  <c r="M887" i="7"/>
  <c r="F888" i="7"/>
  <c r="M888" i="7"/>
  <c r="F889" i="7"/>
  <c r="M889" i="7"/>
  <c r="F890" i="7"/>
  <c r="M890" i="7"/>
  <c r="F891" i="7"/>
  <c r="M891" i="7"/>
  <c r="F892" i="7"/>
  <c r="M892" i="7"/>
  <c r="F893" i="7"/>
  <c r="M893" i="7"/>
  <c r="F894" i="7"/>
  <c r="M894" i="7"/>
  <c r="F895" i="7"/>
  <c r="M895" i="7"/>
  <c r="F896" i="7"/>
  <c r="M896" i="7"/>
  <c r="F897" i="7"/>
  <c r="M897" i="7"/>
  <c r="F898" i="7"/>
  <c r="M898" i="7"/>
  <c r="F899" i="7"/>
  <c r="M899" i="7"/>
  <c r="F900" i="7"/>
  <c r="M900" i="7"/>
  <c r="F901" i="7"/>
  <c r="M901" i="7"/>
  <c r="F902" i="7"/>
  <c r="M902" i="7"/>
  <c r="F903" i="7"/>
  <c r="M903" i="7"/>
  <c r="F904" i="7"/>
  <c r="M904" i="7"/>
  <c r="F905" i="7"/>
  <c r="M905" i="7"/>
  <c r="F906" i="7"/>
  <c r="M906" i="7"/>
  <c r="F907" i="7"/>
  <c r="M907" i="7"/>
  <c r="F908" i="7"/>
  <c r="M908" i="7"/>
  <c r="F909" i="7"/>
  <c r="M909" i="7"/>
  <c r="F910" i="7"/>
  <c r="M910" i="7"/>
  <c r="F911" i="7"/>
  <c r="M911" i="7"/>
  <c r="F912" i="7"/>
  <c r="M912" i="7"/>
  <c r="F913" i="7"/>
  <c r="M913" i="7"/>
  <c r="F914" i="7"/>
  <c r="M914" i="7"/>
  <c r="F915" i="7"/>
  <c r="M915" i="7"/>
  <c r="F916" i="7"/>
  <c r="M916" i="7"/>
  <c r="F917" i="7"/>
  <c r="M917" i="7"/>
  <c r="F918" i="7"/>
  <c r="M918" i="7"/>
  <c r="F919" i="7"/>
  <c r="M919" i="7"/>
  <c r="F920" i="7"/>
  <c r="M920" i="7"/>
  <c r="F921" i="7"/>
  <c r="M921" i="7"/>
  <c r="F922" i="7"/>
  <c r="M922" i="7"/>
  <c r="F923" i="7"/>
  <c r="M923" i="7"/>
  <c r="F924" i="7"/>
  <c r="M924" i="7"/>
  <c r="F925" i="7"/>
  <c r="M925" i="7"/>
  <c r="F926" i="7"/>
  <c r="M926" i="7"/>
  <c r="F927" i="7"/>
  <c r="M927" i="7"/>
  <c r="F928" i="7"/>
  <c r="M928" i="7"/>
  <c r="F929" i="7"/>
  <c r="M929" i="7"/>
  <c r="F930" i="7"/>
  <c r="M930" i="7"/>
  <c r="F931" i="7"/>
  <c r="M931" i="7"/>
  <c r="F932" i="7"/>
  <c r="M932" i="7"/>
  <c r="F933" i="7"/>
  <c r="M933" i="7"/>
  <c r="F934" i="7"/>
  <c r="M934" i="7"/>
  <c r="F935" i="7"/>
  <c r="M935" i="7"/>
  <c r="F936" i="7"/>
  <c r="M936" i="7"/>
  <c r="F937" i="7"/>
  <c r="M937" i="7"/>
  <c r="F938" i="7"/>
  <c r="M938" i="7"/>
  <c r="F939" i="7"/>
  <c r="M939" i="7"/>
  <c r="F940" i="7"/>
  <c r="M940" i="7"/>
  <c r="F941" i="7"/>
  <c r="M941" i="7"/>
  <c r="F942" i="7"/>
  <c r="M942" i="7"/>
  <c r="F943" i="7"/>
  <c r="M943" i="7"/>
  <c r="F944" i="7"/>
  <c r="M944" i="7"/>
  <c r="F945" i="7"/>
  <c r="M945" i="7"/>
  <c r="F946" i="7"/>
  <c r="M946" i="7"/>
  <c r="F947" i="7"/>
  <c r="M947" i="7"/>
  <c r="F948" i="7"/>
  <c r="M948" i="7"/>
  <c r="F949" i="7"/>
  <c r="M949" i="7"/>
  <c r="F950" i="7"/>
  <c r="M950" i="7"/>
  <c r="F951" i="7"/>
  <c r="M951" i="7"/>
  <c r="F952" i="7"/>
  <c r="M952" i="7"/>
  <c r="F953" i="7"/>
  <c r="M953" i="7"/>
  <c r="F954" i="7"/>
  <c r="M954" i="7"/>
  <c r="F955" i="7"/>
  <c r="M955" i="7"/>
  <c r="F956" i="7"/>
  <c r="M956" i="7"/>
  <c r="F957" i="7"/>
  <c r="M957" i="7"/>
  <c r="F958" i="7"/>
  <c r="M958" i="7"/>
  <c r="F959" i="7"/>
  <c r="M959" i="7"/>
  <c r="F960" i="7"/>
  <c r="M960" i="7"/>
  <c r="F961" i="7"/>
  <c r="M961" i="7"/>
  <c r="F962" i="7"/>
  <c r="M962" i="7"/>
  <c r="F963" i="7"/>
  <c r="M963" i="7"/>
  <c r="F964" i="7"/>
  <c r="M964" i="7"/>
  <c r="F965" i="7"/>
  <c r="M965" i="7"/>
  <c r="F966" i="7"/>
  <c r="M966" i="7"/>
  <c r="F967" i="7"/>
  <c r="M967" i="7"/>
  <c r="F968" i="7"/>
  <c r="M968" i="7"/>
  <c r="F969" i="7"/>
  <c r="M969" i="7"/>
  <c r="F970" i="7"/>
  <c r="M970" i="7"/>
  <c r="F971" i="7"/>
  <c r="M971" i="7"/>
  <c r="F972" i="7"/>
  <c r="M972" i="7"/>
  <c r="F973" i="7"/>
  <c r="M973" i="7"/>
  <c r="F974" i="7"/>
  <c r="M974" i="7"/>
  <c r="F975" i="7"/>
  <c r="M975" i="7"/>
  <c r="F976" i="7"/>
  <c r="M976" i="7"/>
  <c r="F977" i="7"/>
  <c r="M977" i="7"/>
  <c r="F978" i="7"/>
  <c r="M978" i="7"/>
  <c r="F979" i="7"/>
  <c r="M979" i="7"/>
  <c r="F980" i="7"/>
  <c r="M980" i="7"/>
  <c r="F981" i="7"/>
  <c r="M981" i="7"/>
  <c r="F982" i="7"/>
  <c r="M982" i="7"/>
  <c r="F983" i="7"/>
  <c r="M983" i="7"/>
  <c r="F984" i="7"/>
  <c r="M984" i="7"/>
  <c r="F985" i="7"/>
  <c r="M985" i="7"/>
  <c r="F986" i="7"/>
  <c r="M986" i="7"/>
  <c r="F987" i="7"/>
  <c r="M987" i="7"/>
  <c r="F988" i="7"/>
  <c r="M988" i="7"/>
  <c r="F989" i="7"/>
  <c r="M989" i="7"/>
  <c r="F990" i="7"/>
  <c r="M990" i="7"/>
  <c r="F991" i="7"/>
  <c r="M991" i="7"/>
  <c r="F992" i="7"/>
  <c r="M992" i="7"/>
  <c r="F993" i="7"/>
  <c r="M993" i="7"/>
  <c r="F994" i="7"/>
  <c r="M994" i="7"/>
  <c r="F995" i="7"/>
  <c r="M995" i="7"/>
  <c r="F996" i="7"/>
  <c r="M996" i="7"/>
  <c r="F997" i="7"/>
  <c r="M997" i="7"/>
  <c r="F998" i="7"/>
  <c r="M998" i="7"/>
  <c r="F999" i="7"/>
  <c r="M999" i="7"/>
  <c r="F1000" i="7"/>
  <c r="M1000" i="7"/>
  <c r="F1001" i="7"/>
  <c r="M1001" i="7"/>
  <c r="F1002" i="7"/>
  <c r="M1002" i="7"/>
  <c r="F1003" i="7"/>
  <c r="M1003" i="7"/>
  <c r="F1004" i="7"/>
  <c r="M1004" i="7"/>
  <c r="F1005" i="7"/>
  <c r="M1005" i="7"/>
  <c r="F1006" i="7"/>
  <c r="M1006" i="7"/>
  <c r="F1007" i="7"/>
  <c r="M1007" i="7"/>
  <c r="F1008" i="7"/>
  <c r="M1008" i="7"/>
  <c r="F1009" i="7"/>
  <c r="M1009" i="7"/>
  <c r="F1010" i="7"/>
  <c r="M1010" i="7"/>
  <c r="F1011" i="7"/>
  <c r="M1011" i="7"/>
  <c r="F1012" i="7"/>
  <c r="M1012" i="7"/>
  <c r="F1013" i="7"/>
  <c r="M1013" i="7"/>
  <c r="F1014" i="7"/>
  <c r="M1014" i="7"/>
  <c r="F1015" i="7"/>
  <c r="M1015" i="7"/>
  <c r="F1016" i="7"/>
  <c r="M1016" i="7"/>
  <c r="F1017" i="7"/>
  <c r="M1017" i="7"/>
  <c r="F1018" i="7"/>
  <c r="M1018" i="7"/>
  <c r="F1019" i="7"/>
  <c r="M1019" i="7"/>
  <c r="F1020" i="7"/>
  <c r="M1020" i="7"/>
  <c r="F1021" i="7"/>
  <c r="M1021" i="7"/>
  <c r="F1022" i="7"/>
  <c r="M1022"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23" i="7"/>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63" i="6"/>
  <c r="B60" i="6"/>
  <c r="X33" i="6"/>
  <c r="P21" i="5" a="1"/>
  <c r="P21" i="5" s="1"/>
  <c r="C23" i="5"/>
  <c r="B23" i="5"/>
  <c r="L8" i="5"/>
  <c r="Q21" i="5" l="1"/>
  <c r="P22" i="5"/>
  <c r="B22" i="5" s="1"/>
  <c r="L11" i="6"/>
  <c r="X32" i="6"/>
  <c r="X73" i="6"/>
  <c r="X72" i="6"/>
  <c r="R6" i="5" a="1"/>
  <c r="R6" i="5" s="1"/>
  <c r="E36" i="6" l="1" a="1"/>
  <c r="E36" i="6" s="1"/>
  <c r="B70" i="6" a="1"/>
  <c r="B70" i="6" s="1"/>
  <c r="B69" i="6" a="1"/>
  <c r="B69" i="6" s="1"/>
  <c r="B83" i="6" a="1"/>
  <c r="B83" i="6" s="1"/>
  <c r="B73" i="6" a="1"/>
  <c r="B73" i="6" s="1"/>
  <c r="C1" i="7"/>
  <c r="B1" i="7"/>
  <c r="E34" i="6" a="1"/>
  <c r="E34" i="6" s="1"/>
  <c r="I34" i="6" a="1"/>
  <c r="I34" i="6" s="1"/>
  <c r="C54" i="6" a="1"/>
  <c r="C54" i="6" s="1"/>
  <c r="C51" i="6" a="1"/>
  <c r="C51" i="6" s="1"/>
  <c r="R12" i="5"/>
  <c r="D22" i="5" a="1"/>
  <c r="D22" i="5" s="1"/>
  <c r="B2" i="6" a="1"/>
  <c r="B2" i="6" s="1"/>
  <c r="B13" i="5" a="1"/>
  <c r="B13" i="5" s="1"/>
  <c r="B90" i="6" a="1"/>
  <c r="B90" i="6" s="1"/>
  <c r="B92" i="6" a="1"/>
  <c r="B92" i="6" s="1"/>
  <c r="B91" i="6" a="1"/>
  <c r="B91" i="6" s="1"/>
  <c r="F16" i="5" a="1"/>
  <c r="F16" i="5" s="1"/>
  <c r="F15" i="5" a="1"/>
  <c r="F15" i="5" s="1"/>
  <c r="I8" i="5" a="1"/>
  <c r="I8" i="5" s="1"/>
  <c r="I9" i="5" a="1"/>
  <c r="I9" i="5" s="1"/>
  <c r="B88" i="6" a="1"/>
  <c r="B88" i="6" s="1"/>
  <c r="C21" i="5" a="1"/>
  <c r="C21" i="5" s="1"/>
  <c r="D21" i="5" a="1"/>
  <c r="D21" i="5" s="1"/>
  <c r="C60" i="6" a="1"/>
  <c r="C60" i="6" s="1"/>
  <c r="C63" i="6" a="1"/>
  <c r="C63" i="6" s="1"/>
  <c r="B44" i="6" a="1"/>
  <c r="B44" i="6" s="1"/>
  <c r="B72" i="6" a="1"/>
  <c r="B72" i="6" s="1"/>
  <c r="B10" i="6" a="1"/>
  <c r="B10" i="6" s="1"/>
  <c r="I6" i="5" a="1"/>
  <c r="I6" i="5" s="1"/>
  <c r="B42" i="5" a="1"/>
  <c r="B42" i="5" s="1"/>
  <c r="B41" i="5" a="1"/>
  <c r="B41" i="5" s="1"/>
  <c r="B15" i="5" a="1"/>
  <c r="B15" i="5" s="1"/>
  <c r="B16" i="5" a="1"/>
  <c r="B16" i="5" s="1"/>
  <c r="I2" i="5" a="1"/>
  <c r="I2" i="5" s="1"/>
  <c r="I4" i="5" a="1"/>
  <c r="I4" i="5" s="1"/>
  <c r="B19" i="5" a="1"/>
  <c r="B19" i="5" s="1"/>
  <c r="I3" i="5" a="1"/>
  <c r="I3" i="5" s="1"/>
  <c r="C66" i="6" l="1" a="1"/>
  <c r="C66" i="6" s="1"/>
  <c r="C64" i="6" a="1"/>
  <c r="C64" i="6" s="1"/>
  <c r="B82" i="6" a="1"/>
  <c r="B82" i="6" s="1"/>
  <c r="C81" i="6" a="1"/>
  <c r="C81" i="6" s="1"/>
  <c r="C80" i="6" a="1"/>
  <c r="C80" i="6" s="1"/>
  <c r="B76" i="6" a="1"/>
  <c r="B76" i="6" s="1"/>
  <c r="B79" i="6" a="1"/>
  <c r="B79" i="6" s="1"/>
  <c r="C78" i="6" a="1"/>
  <c r="C78" i="6" s="1"/>
  <c r="C77" i="6" a="1"/>
  <c r="C77" i="6" s="1"/>
  <c r="F64" i="6" a="1"/>
  <c r="F64" i="6" s="1"/>
  <c r="B37" i="6" a="1"/>
  <c r="B37" i="6" s="1"/>
  <c r="F65" i="6" a="1"/>
  <c r="F65" i="6" s="1"/>
  <c r="I35" i="6" a="1"/>
  <c r="I35" i="6" s="1"/>
  <c r="F66" i="6" a="1"/>
  <c r="F66" i="6" s="1"/>
  <c r="C65" i="6" a="1"/>
  <c r="C65" i="6" s="1"/>
  <c r="B38" i="6" a="1"/>
  <c r="B38" i="6" s="1"/>
  <c r="B16" i="7" a="1"/>
  <c r="B16" i="7" s="1"/>
  <c r="B15" i="7" a="1"/>
  <c r="B15" i="7" s="1"/>
  <c r="B2" i="7" a="1"/>
  <c r="B2" i="7" s="1"/>
  <c r="C13" i="7" a="1"/>
  <c r="C13" i="7" s="1"/>
  <c r="B17" i="7" a="1"/>
  <c r="B17" i="7" s="1"/>
  <c r="C11" i="7" a="1"/>
  <c r="C11" i="7" s="1"/>
  <c r="B7" i="7" a="1"/>
  <c r="B7" i="7" s="1"/>
  <c r="C10" i="7" a="1"/>
  <c r="C10" i="7" s="1"/>
  <c r="C9" i="7" a="1"/>
  <c r="C9" i="7" s="1"/>
  <c r="B4" i="7" a="1"/>
  <c r="B4" i="7" s="1"/>
  <c r="B6" i="7" a="1"/>
  <c r="B6" i="7" s="1"/>
  <c r="C8" i="7" a="1"/>
  <c r="C8" i="7" s="1"/>
  <c r="C12" i="7" a="1"/>
  <c r="C12" i="7" s="1"/>
  <c r="B18" i="7" a="1"/>
  <c r="B18" i="7" s="1"/>
  <c r="B5" i="7" a="1"/>
  <c r="B5" i="7" s="1"/>
  <c r="I21" i="7" a="1"/>
  <c r="I21" i="7" s="1"/>
  <c r="G21" i="7" a="1"/>
  <c r="G21" i="7" s="1"/>
  <c r="H20" i="7" a="1"/>
  <c r="H20" i="7" s="1"/>
  <c r="J20" i="7" a="1"/>
  <c r="J20" i="7" s="1"/>
  <c r="N20" i="7" a="1"/>
  <c r="N20" i="7" s="1"/>
  <c r="E21" i="7" a="1"/>
  <c r="E21" i="7" s="1"/>
  <c r="F21" i="7" a="1"/>
  <c r="F21" i="7" s="1"/>
  <c r="K21" i="7" a="1"/>
  <c r="K21" i="7" s="1"/>
  <c r="N21" i="7" a="1"/>
  <c r="N21" i="7" s="1"/>
  <c r="O21" i="7" a="1"/>
  <c r="O21" i="7" s="1"/>
  <c r="L21" i="7" a="1"/>
  <c r="L21" i="7" s="1"/>
  <c r="D21" i="7" a="1"/>
  <c r="D21" i="7" s="1"/>
  <c r="C21" i="7" a="1"/>
  <c r="C21" i="7" s="1"/>
  <c r="H21" i="7" a="1"/>
  <c r="H21" i="7" s="1"/>
  <c r="M21" i="7" a="1"/>
  <c r="M21" i="7" s="1"/>
  <c r="C20" i="7" a="1"/>
  <c r="C20" i="7" s="1"/>
  <c r="I20" i="7" a="1"/>
  <c r="I20" i="7" s="1"/>
  <c r="E38" i="6" a="1"/>
  <c r="E38" i="6" s="1"/>
  <c r="E37" i="6" a="1"/>
  <c r="E37" i="6" s="1"/>
  <c r="I33" i="6" a="1"/>
  <c r="I33" i="6" s="1"/>
  <c r="E33" i="6" a="1"/>
  <c r="E33" i="6" s="1"/>
  <c r="B33" i="6" a="1"/>
  <c r="B33" i="6" s="1"/>
  <c r="D35" i="5" a="1"/>
  <c r="D35" i="5" s="1"/>
  <c r="D30" i="5" a="1"/>
  <c r="D30" i="5" s="1"/>
  <c r="E39" i="6" a="1"/>
  <c r="E39" i="6" s="1"/>
  <c r="D34" i="5" a="1"/>
  <c r="D34" i="5" s="1"/>
  <c r="D31" i="5" a="1"/>
  <c r="D31" i="5" s="1"/>
  <c r="D24" i="5" a="1"/>
  <c r="D24" i="5" s="1"/>
  <c r="D32" i="5" a="1"/>
  <c r="D32" i="5" s="1"/>
  <c r="C57" i="6" a="1"/>
  <c r="C57" i="6" s="1"/>
  <c r="B35" i="6" a="1"/>
  <c r="B35" i="6" s="1"/>
  <c r="B40" i="6" a="1"/>
  <c r="B40" i="6" s="1"/>
  <c r="D25" i="5" a="1"/>
  <c r="D25" i="5" s="1"/>
  <c r="D33" i="5" a="1"/>
  <c r="D33" i="5" s="1"/>
  <c r="B41" i="6" a="1"/>
  <c r="B41" i="6" s="1"/>
  <c r="D23" i="5" a="1"/>
  <c r="D23" i="5" s="1"/>
  <c r="D26" i="5" a="1"/>
  <c r="D26" i="5" s="1"/>
  <c r="D27" i="5" a="1"/>
  <c r="D27" i="5" s="1"/>
  <c r="B39" i="6" a="1"/>
  <c r="B39" i="6" s="1"/>
  <c r="D28" i="5" a="1"/>
  <c r="D28" i="5" s="1"/>
  <c r="E41" i="6" a="1"/>
  <c r="E41" i="6" s="1"/>
  <c r="D29" i="5" a="1"/>
  <c r="D29" i="5" s="1"/>
  <c r="E40" i="6" a="1"/>
  <c r="E40" i="6" s="1"/>
  <c r="B23" i="6" a="1"/>
  <c r="B23" i="6" s="1"/>
  <c r="B32" i="6" a="1"/>
  <c r="B32" i="6" s="1"/>
  <c r="B20" i="6" a="1"/>
  <c r="B20" i="6" s="1"/>
  <c r="B31" i="6" a="1"/>
  <c r="B31" i="6" s="1"/>
  <c r="E32" i="6" a="1"/>
  <c r="E32" i="6" s="1"/>
  <c r="I32" i="6" a="1"/>
  <c r="I32" i="6" s="1"/>
  <c r="B9" i="6" a="1"/>
  <c r="B9" i="6" s="1"/>
  <c r="I31" i="6" a="1"/>
  <c r="I31" i="6" s="1"/>
  <c r="E31" i="6" a="1"/>
  <c r="E31" i="6" s="1"/>
  <c r="Q22" i="5"/>
  <c r="C22" i="5" s="1"/>
  <c r="K13" i="6"/>
  <c r="X23" i="6"/>
  <c r="R10" i="5" l="1"/>
  <c r="B51" i="6"/>
  <c r="B54" i="6"/>
  <c r="B57" i="6"/>
  <c r="X31" i="6"/>
  <c r="X39" i="6"/>
  <c r="X40" i="6"/>
  <c r="X41" i="6"/>
  <c r="X35" i="6"/>
  <c r="X43" i="6"/>
  <c r="X42" i="6"/>
  <c r="X88" i="6"/>
  <c r="X15" i="6"/>
  <c r="X12" i="6"/>
  <c r="X13" i="6"/>
  <c r="X11" i="6"/>
  <c r="X76" i="6"/>
  <c r="X51" i="6"/>
  <c r="X54" i="6"/>
  <c r="X57" i="6"/>
  <c r="X60" i="6"/>
  <c r="X63" i="6"/>
  <c r="X47" i="6"/>
  <c r="X27" i="6"/>
  <c r="X24" i="6"/>
  <c r="X20" i="6"/>
  <c r="X19" i="6"/>
  <c r="L12" i="6" l="1"/>
  <c r="D6" i="7"/>
  <c r="L9" i="5"/>
  <c r="B49" i="6" a="1"/>
  <c r="B49" i="6" s="1"/>
  <c r="I30" i="6" a="1"/>
  <c r="I30" i="6" s="1"/>
  <c r="B85" i="6" a="1"/>
  <c r="B85" i="6" s="1"/>
  <c r="B26" i="6" a="1"/>
  <c r="B26" i="6" s="1"/>
  <c r="B18" i="6" a="1"/>
  <c r="B18" i="6" s="1"/>
  <c r="B46" i="6" a="1"/>
  <c r="B46" i="6" s="1"/>
  <c r="B75" i="6" a="1"/>
  <c r="B75" i="6" s="1"/>
  <c r="I6" i="6" a="1"/>
  <c r="I6" i="6" s="1"/>
  <c r="I4" i="6" a="1"/>
  <c r="I4" i="6" s="1"/>
  <c r="I5" i="6" a="1"/>
  <c r="I5" i="6" s="1"/>
  <c r="B87" i="6" a="1"/>
  <c r="B87" i="6" s="1"/>
  <c r="E43" i="6" a="1"/>
  <c r="E43" i="6" s="1"/>
  <c r="B42" i="6" a="1"/>
  <c r="B42" i="6" s="1"/>
  <c r="E42" i="6" a="1"/>
  <c r="E42" i="6" s="1"/>
  <c r="B43" i="6" a="1"/>
  <c r="B43" i="6" s="1"/>
  <c r="B47" i="6" a="1"/>
  <c r="B47"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<sst xmlns="http://schemas.openxmlformats.org/spreadsheetml/2006/main" count="16190" uniqueCount="4970">
  <si>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</si>
  <si>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</si>
  <si>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</si>
  <si>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</si>
  <si>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</si>
  <si>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</si>
  <si>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</si>
  <si>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</si>
  <si>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</si>
  <si>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</si>
  <si>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</si>
  <si>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</si>
  <si>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</si>
  <si>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</si>
  <si>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</si>
  <si>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</si>
  <si>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</si>
  <si>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</si>
  <si>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</si>
  <si>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</si>
  <si>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</si>
  <si>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</si>
  <si>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</si>
  <si>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</si>
  <si>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</si>
  <si>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</si>
  <si>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</si>
  <si>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</si>
  <si>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</si>
  <si>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</si>
  <si>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</si>
  <si>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</si>
  <si>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</si>
  <si>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</si>
  <si>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</si>
  <si>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</si>
  <si>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</si>
  <si>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</si>
  <si>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</si>
  <si>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</si>
  <si>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</si>
  <si>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</si>
  <si>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</si>
  <si>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</si>
  <si>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</si>
  <si>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</si>
  <si>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</si>
  <si>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</si>
  <si>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</si>
  <si>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</si>
  <si>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</si>
  <si>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</si>
  <si>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</si>
  <si>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</si>
  <si>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</si>
  <si>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</si>
  <si>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</si>
  <si>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</si>
  <si>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</si>
  <si>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</si>
  <si>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</si>
  <si>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</si>
  <si>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</si>
  <si>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</si>
  <si>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</si>
  <si>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</si>
  <si>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</si>
  <si>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</si>
  <si>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</si>
  <si>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</si>
  <si>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</si>
  <si>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</si>
  <si>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</si>
  <si>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</si>
  <si>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</si>
  <si>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</si>
  <si>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</si>
  <si>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</si>
  <si>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</si>
  <si>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</si>
  <si>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</si>
  <si>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</si>
  <si>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</si>
  <si>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</si>
  <si>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</si>
  <si>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</si>
  <si>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</si>
  <si>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</si>
  <si>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</si>
  <si>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</si>
  <si>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</si>
  <si>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</si>
  <si>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</si>
  <si>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</si>
  <si>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</si>
  <si>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</si>
  <si>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</si>
  <si>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</si>
  <si>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</si>
  <si>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</si>
  <si>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</si>
  <si>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</si>
  <si>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</si>
  <si>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</si>
  <si>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</si>
  <si>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</si>
  <si>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</si>
  <si>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</si>
  <si>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</si>
  <si>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</si>
  <si>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</si>
  <si>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</si>
  <si>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</si>
  <si>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</si>
  <si>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</si>
  <si>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</si>
  <si>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</si>
  <si>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</si>
  <si>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</si>
  <si>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</si>
  <si>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</si>
  <si>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</si>
  <si>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</si>
  <si>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</si>
  <si>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</si>
  <si>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</si>
  <si>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</si>
  <si>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</si>
  <si>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</si>
  <si>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</si>
  <si>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</si>
  <si>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</si>
  <si>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</si>
  <si>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</si>
  <si>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</si>
  <si>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</si>
  <si>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</si>
  <si>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</si>
  <si>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</si>
  <si>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</si>
  <si>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</si>
  <si>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</si>
  <si>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</si>
  <si>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</si>
  <si>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</si>
  <si>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</si>
  <si>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</si>
  <si>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</si>
  <si>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</si>
  <si>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</si>
  <si>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</si>
  <si>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</si>
  <si>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</si>
  <si>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</si>
  <si>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</si>
  <si>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</si>
  <si>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</si>
  <si>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</si>
  <si>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</si>
  <si>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</si>
  <si>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</si>
  <si>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</si>
  <si>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</si>
  <si>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</si>
  <si>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</si>
  <si>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</si>
  <si>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</si>
  <si>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</si>
  <si>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</si>
  <si>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</si>
  <si>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</si>
  <si>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</si>
  <si>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</si>
  <si>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</si>
  <si>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</si>
  <si>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</si>
  <si>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</si>
  <si>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</si>
  <si>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</si>
  <si>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</si>
  <si>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</si>
  <si>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</si>
  <si>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</si>
  <si>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</si>
  <si>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</si>
  <si>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</si>
  <si>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</si>
  <si>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</si>
  <si>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</si>
  <si>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</si>
  <si>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</si>
  <si>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</si>
  <si>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</si>
  <si>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</si>
  <si>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</si>
  <si>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</si>
  <si>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</si>
  <si>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</si>
  <si>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</si>
  <si>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</si>
  <si>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</si>
  <si>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</si>
  <si>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</si>
  <si>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</si>
  <si>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</si>
  <si>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</si>
  <si>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</si>
  <si>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</si>
  <si>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</si>
  <si>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</si>
  <si>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</si>
  <si>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</si>
  <si>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</si>
  <si>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</si>
  <si>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</si>
  <si>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</si>
  <si>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</si>
  <si>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</si>
  <si>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</si>
  <si>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</si>
  <si>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</si>
  <si>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</si>
  <si>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</si>
  <si>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</si>
  <si>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</si>
  <si>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</si>
  <si>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</si>
  <si>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</si>
  <si>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</si>
  <si>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</si>
  <si>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</si>
  <si>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</si>
  <si>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</si>
  <si>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</si>
  <si>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</si>
  <si>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</si>
  <si>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</si>
  <si>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</si>
  <si>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</si>
  <si>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</si>
  <si>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</si>
  <si>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</si>
  <si>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</si>
  <si>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</si>
  <si>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</si>
  <si>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</si>
  <si>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</si>
  <si>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</si>
  <si>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</si>
  <si>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</si>
  <si>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</si>
  <si>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</si>
  <si>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</si>
  <si>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</si>
  <si>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</si>
  <si>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</si>
  <si>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</si>
  <si>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</si>
  <si>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</si>
  <si>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</si>
  <si>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</si>
  <si>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</si>
  <si>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</si>
  <si>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</si>
  <si>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</si>
  <si>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</si>
  <si>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</si>
  <si>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</si>
  <si>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</si>
  <si>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</si>
  <si>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</si>
  <si>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</si>
  <si>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</si>
  <si>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</si>
  <si>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</si>
  <si>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</si>
  <si>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</si>
  <si>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</si>
  <si>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</si>
  <si>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</si>
  <si>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</si>
  <si>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</si>
  <si>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</si>
  <si>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</si>
  <si>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</si>
  <si>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</si>
  <si>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</si>
  <si>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</si>
  <si>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</si>
  <si>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</si>
  <si>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</si>
  <si>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</si>
  <si>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</si>
  <si>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</si>
  <si>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</si>
  <si>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</si>
  <si>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</si>
  <si>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</si>
  <si>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</si>
  <si>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</si>
  <si>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</si>
  <si>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</si>
  <si>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</si>
  <si>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</si>
  <si>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</si>
  <si>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</si>
  <si>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</si>
  <si>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</si>
  <si>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</si>
  <si>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</si>
  <si>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</si>
  <si>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</si>
  <si>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</si>
  <si>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</si>
  <si>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</si>
  <si>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</si>
  <si>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</si>
  <si>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</si>
  <si>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</si>
  <si>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</si>
  <si>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</si>
  <si>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</si>
  <si>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</si>
  <si>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</si>
  <si>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</si>
  <si>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</si>
  <si>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</si>
  <si>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</si>
  <si>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</si>
  <si>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</si>
  <si>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</si>
  <si>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</si>
  <si>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</si>
  <si>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</si>
  <si>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</si>
  <si>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</si>
  <si>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</si>
  <si>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</si>
  <si>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</si>
  <si>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</si>
  <si>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</si>
  <si>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</si>
  <si>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</si>
  <si>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</si>
  <si>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</si>
  <si>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</si>
  <si>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</si>
  <si>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</si>
  <si>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</si>
  <si>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</si>
  <si>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</si>
  <si>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</si>
  <si>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</si>
  <si>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</si>
  <si>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</si>
  <si>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</si>
  <si>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</si>
  <si>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</si>
  <si>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</si>
  <si>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</si>
  <si>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</si>
  <si>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</si>
  <si>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</si>
  <si>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</si>
  <si>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</si>
  <si>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</si>
  <si>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</si>
  <si>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</si>
  <si>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</si>
  <si>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</si>
  <si>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</si>
  <si>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</si>
  <si>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</si>
  <si>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</si>
  <si>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</si>
  <si>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</si>
  <si>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</si>
  <si>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</si>
  <si>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</si>
  <si>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</si>
  <si>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</si>
  <si>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</si>
  <si>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</si>
  <si>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</si>
  <si>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</si>
  <si>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</si>
  <si>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</si>
  <si>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</si>
  <si>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</si>
  <si>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</si>
  <si>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</si>
  <si>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</si>
  <si>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</si>
  <si>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</si>
  <si>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</si>
  <si>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</si>
  <si>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</si>
  <si>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</si>
  <si>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</si>
  <si>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</si>
  <si>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</si>
  <si>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</si>
  <si>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</si>
  <si>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</si>
  <si>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</si>
  <si>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</si>
  <si>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</si>
  <si>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</si>
  <si>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</si>
  <si>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</si>
  <si>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</si>
  <si>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</si>
  <si>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</si>
  <si>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</si>
  <si>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</si>
  <si>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</si>
  <si>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</si>
  <si>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</si>
  <si>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</si>
  <si>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</si>
  <si>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</si>
  <si>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</si>
  <si>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</si>
  <si>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</si>
  <si>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</si>
  <si>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</si>
  <si>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</si>
  <si>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</si>
  <si>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</si>
  <si>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</si>
  <si>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</si>
  <si>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</si>
  <si>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</si>
  <si>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</si>
  <si>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</si>
  <si>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</si>
  <si>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</si>
  <si>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</si>
  <si>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</si>
  <si>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</si>
  <si>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</si>
  <si>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</si>
  <si>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</si>
  <si>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</si>
  <si>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</si>
  <si>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</si>
  <si>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</si>
  <si>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</si>
  <si>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</si>
  <si>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</si>
  <si>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</si>
  <si>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</si>
  <si>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</si>
  <si>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</si>
  <si>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</si>
  <si>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</si>
  <si>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</si>
  <si>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</si>
  <si>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</si>
  <si>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</si>
  <si>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</si>
  <si>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</si>
  <si>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</si>
  <si>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</si>
  <si>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</si>
  <si>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</si>
  <si>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</si>
  <si>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</si>
  <si>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</si>
  <si>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</si>
  <si>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</si>
  <si>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</si>
  <si>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</si>
  <si>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</si>
  <si>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</si>
  <si>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</si>
  <si>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</si>
  <si>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</si>
  <si>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</si>
  <si>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</si>
  <si>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</si>
  <si>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</si>
  <si>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</si>
  <si>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</si>
  <si>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</si>
  <si>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</si>
  <si>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</si>
  <si>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</si>
  <si>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</si>
  <si>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</si>
  <si>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</si>
  <si>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</si>
  <si>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</si>
  <si>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</si>
  <si>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</si>
  <si>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</si>
  <si>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</si>
  <si>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</si>
  <si>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</si>
  <si>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</si>
  <si>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</si>
  <si>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</si>
  <si>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</si>
  <si>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</si>
  <si>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</si>
  <si>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</si>
  <si>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</si>
  <si>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</si>
  <si>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</si>
  <si>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</si>
  <si>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</si>
  <si>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</si>
  <si>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</si>
  <si>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</si>
  <si>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</si>
  <si>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</si>
  <si>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</si>
  <si>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</si>
  <si>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</si>
  <si>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</si>
  <si>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</si>
  <si>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</si>
  <si>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</si>
  <si>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</si>
  <si>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</si>
  <si>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</si>
  <si>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</si>
  <si>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</si>
  <si>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</si>
  <si>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</si>
  <si>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</si>
  <si>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</si>
  <si>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</si>
  <si>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</si>
  <si>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</si>
  <si>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</si>
  <si>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</si>
  <si>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</si>
  <si>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</si>
  <si>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</si>
  <si>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</si>
  <si>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</si>
  <si>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</si>
  <si>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</si>
  <si>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</si>
  <si>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</si>
  <si>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</si>
  <si>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</si>
  <si>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</si>
  <si>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</si>
  <si>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</si>
  <si>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</si>
  <si>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</si>
  <si>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</si>
  <si>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</si>
  <si>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</si>
  <si>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</si>
  <si>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</si>
  <si>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</si>
  <si>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</si>
  <si>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</si>
  <si>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</si>
  <si>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</si>
  <si>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</si>
  <si>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</si>
  <si>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</si>
  <si>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</si>
  <si>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</si>
  <si>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</si>
  <si>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</si>
  <si>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</si>
  <si>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</si>
  <si>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</si>
  <si>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</si>
  <si>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</si>
  <si>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</si>
  <si>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</si>
  <si>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</si>
  <si>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</si>
  <si>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</si>
  <si>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</si>
  <si>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</si>
  <si>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</si>
  <si>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</si>
  <si>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</si>
  <si>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</si>
  <si>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</si>
  <si>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</si>
  <si>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</si>
  <si>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</si>
  <si>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</si>
  <si>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</si>
  <si>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</si>
  <si>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</si>
  <si>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</si>
  <si>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</si>
  <si>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</si>
  <si>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</si>
  <si>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</si>
  <si>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</si>
  <si>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</si>
  <si>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</si>
  <si>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</si>
  <si>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</si>
  <si>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</si>
  <si>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</si>
  <si>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</si>
  <si>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</si>
  <si>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</si>
  <si>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</si>
  <si>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</si>
  <si>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</si>
  <si>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</si>
  <si>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</si>
  <si>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</si>
  <si>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</si>
  <si>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</si>
  <si>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</si>
  <si>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</si>
  <si>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</si>
  <si>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</si>
  <si>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</si>
  <si>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</si>
  <si>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</si>
  <si>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</si>
  <si>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</si>
  <si>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</si>
  <si>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</si>
  <si>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</si>
  <si>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</si>
  <si>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</si>
  <si>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</si>
  <si>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</si>
  <si>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</si>
  <si>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</si>
  <si>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</si>
  <si>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</si>
  <si>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</si>
  <si>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</si>
  <si>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</si>
  <si>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</si>
  <si>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</si>
  <si>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</si>
  <si>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</si>
  <si>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</si>
  <si>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</si>
  <si>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</si>
  <si>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</si>
  <si>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</si>
  <si>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</si>
  <si>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</si>
  <si>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</si>
  <si>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</si>
  <si>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</si>
  <si>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</si>
  <si>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</si>
  <si>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</si>
  <si>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</si>
  <si>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</si>
  <si>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</si>
  <si>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</si>
  <si>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</si>
  <si>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</si>
  <si>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</si>
  <si>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</si>
  <si>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</si>
  <si>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</si>
  <si>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</si>
  <si>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</si>
  <si>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</si>
  <si>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</si>
  <si>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</si>
  <si>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</si>
  <si>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</si>
  <si>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</si>
  <si>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</si>
  <si>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</si>
  <si>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</si>
  <si>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</si>
  <si>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</si>
  <si>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</si>
  <si>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</si>
  <si>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</si>
  <si>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</si>
  <si>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</si>
  <si>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</si>
  <si>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</si>
  <si>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</si>
  <si>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</si>
  <si>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</si>
  <si>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</si>
  <si>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</si>
  <si>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</si>
  <si>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</si>
  <si>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</si>
  <si>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</si>
  <si>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</si>
  <si>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</si>
  <si>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</si>
  <si>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</si>
  <si>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</si>
  <si>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</si>
  <si>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</si>
  <si>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</si>
  <si>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</si>
  <si>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</si>
  <si>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</si>
  <si>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</si>
  <si>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</si>
  <si>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</si>
  <si>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</si>
  <si>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</si>
  <si>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</si>
  <si>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</si>
  <si>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</si>
  <si>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</si>
  <si>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</si>
  <si>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</si>
  <si>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</si>
  <si>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</si>
  <si>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</si>
  <si>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</si>
  <si>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</si>
  <si>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</si>
  <si>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</si>
  <si>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</si>
  <si>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</si>
  <si>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</si>
  <si>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</si>
  <si>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</si>
  <si>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</si>
  <si>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</si>
  <si>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</si>
  <si>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</si>
  <si>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</si>
  <si>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</si>
  <si>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</si>
  <si>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</si>
  <si>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</si>
  <si>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</si>
  <si>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</si>
  <si>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</si>
  <si>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</si>
  <si>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</si>
  <si>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</si>
  <si>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</si>
  <si>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</si>
  <si>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</si>
  <si>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</si>
  <si>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</si>
  <si>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</si>
  <si>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</si>
  <si>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</si>
  <si>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</si>
  <si>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</si>
  <si>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</si>
  <si>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</si>
  <si>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</si>
  <si>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</si>
  <si>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</si>
  <si>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</si>
  <si>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</si>
  <si>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</si>
  <si>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</si>
  <si>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</si>
  <si>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</si>
  <si>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</si>
  <si>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</si>
  <si>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</si>
  <si>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</si>
  <si>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</si>
  <si>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</si>
  <si>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</si>
  <si>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</si>
  <si>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</si>
  <si>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</si>
  <si>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</si>
  <si>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</si>
  <si>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</si>
  <si>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</si>
  <si>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</si>
  <si>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</si>
  <si>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</si>
  <si>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</si>
  <si>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</si>
  <si>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</si>
  <si>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</si>
  <si>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</si>
  <si>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</si>
  <si>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</si>
  <si>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</si>
  <si>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</si>
  <si>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</si>
  <si>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</si>
  <si>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</si>
  <si>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</si>
  <si>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</si>
  <si>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</si>
  <si>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</si>
  <si>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</si>
  <si>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</si>
  <si>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</si>
  <si>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</si>
  <si>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</si>
  <si>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</si>
  <si>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</si>
  <si>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</si>
  <si>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</si>
  <si>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</si>
  <si>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</si>
  <si>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</si>
  <si>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</si>
  <si>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</si>
  <si>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</si>
  <si>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</si>
  <si>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</si>
  <si>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</si>
  <si>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</si>
  <si>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</si>
  <si>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</si>
  <si>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</si>
  <si>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</si>
  <si>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</si>
  <si>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</si>
  <si>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</si>
  <si>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</si>
  <si>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</si>
  <si>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</si>
  <si>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</si>
  <si>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</si>
  <si>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</si>
  <si>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</si>
  <si>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</si>
  <si>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</si>
  <si>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</si>
  <si>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</si>
  <si>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</si>
  <si>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</si>
  <si>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</si>
  <si>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</si>
  <si>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</si>
  <si>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</si>
  <si>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</si>
  <si>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</si>
  <si>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</si>
  <si>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</si>
  <si>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</si>
  <si>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</si>
  <si>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</si>
  <si>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</si>
  <si>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</si>
  <si>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</si>
  <si>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</si>
  <si>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</si>
  <si>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</si>
  <si>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</si>
  <si>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</si>
  <si>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</si>
  <si>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</si>
  <si>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</si>
  <si>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</si>
  <si>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</si>
  <si>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</si>
  <si>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</si>
  <si>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</si>
  <si>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</si>
  <si>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</si>
  <si>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</si>
  <si>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</si>
  <si>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</si>
  <si>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</si>
  <si>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</si>
  <si>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</si>
  <si>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</si>
  <si>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</si>
  <si>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</si>
  <si>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</si>
  <si>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</si>
  <si>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</si>
  <si>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</si>
  <si>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</si>
  <si>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</si>
  <si>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</si>
  <si>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</si>
  <si>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</si>
  <si>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</si>
  <si>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</si>
  <si>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</si>
  <si>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</si>
  <si>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</si>
  <si>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</si>
  <si>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</si>
  <si>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</si>
  <si>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</si>
  <si>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</si>
  <si>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</si>
  <si>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</si>
  <si>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</si>
  <si>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</si>
  <si>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</si>
  <si>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</si>
  <si>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</si>
  <si>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</si>
  <si>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</si>
  <si>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</si>
  <si>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</si>
  <si>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</si>
  <si>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</si>
  <si>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</si>
  <si>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</si>
  <si>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</si>
  <si>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</si>
  <si>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</si>
  <si>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</si>
  <si>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</si>
  <si>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</si>
  <si>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</si>
  <si>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</si>
  <si>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</si>
  <si>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</si>
  <si>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</si>
  <si>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</si>
  <si>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</si>
  <si>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</si>
  <si>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</si>
  <si>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</si>
  <si>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</si>
  <si>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</si>
  <si>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</si>
  <si>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</si>
  <si>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</si>
  <si>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</si>
  <si>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</si>
  <si>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</si>
  <si>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</si>
  <si>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</si>
  <si>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</si>
  <si>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</si>
  <si>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</si>
  <si>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</si>
  <si>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</si>
  <si>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</si>
  <si>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</si>
  <si>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</si>
  <si>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</si>
  <si>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</si>
  <si>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</si>
  <si>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</si>
  <si>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</si>
  <si>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</si>
  <si>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</si>
  <si>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</si>
  <si>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</si>
  <si>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</si>
  <si>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</si>
  <si>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</si>
  <si>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</si>
  <si>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</si>
  <si>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</si>
  <si>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</si>
  <si>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</si>
  <si>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</si>
  <si>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</si>
  <si>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</si>
  <si>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</si>
  <si>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</si>
  <si>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</si>
  <si>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</si>
  <si>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</si>
  <si>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</si>
  <si>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</si>
  <si>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</si>
  <si>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</si>
  <si>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</si>
  <si>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</si>
  <si>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</si>
  <si>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</si>
  <si>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</si>
  <si>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</si>
  <si>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</si>
  <si>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</si>
  <si>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</si>
  <si>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</si>
  <si>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</si>
  <si>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</si>
  <si>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</si>
  <si>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</si>
  <si>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</si>
  <si>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</si>
  <si>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</si>
  <si>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</si>
  <si>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</si>
  <si>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</si>
  <si>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</si>
  <si>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</si>
  <si>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</si>
  <si>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</si>
  <si>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</si>
  <si>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</si>
  <si>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</si>
  <si>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</si>
  <si>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</si>
  <si>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</si>
  <si>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</si>
  <si>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</si>
  <si>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</si>
  <si>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</si>
  <si>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</si>
  <si>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</si>
  <si>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</si>
  <si>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</si>
  <si>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</si>
  <si>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</si>
  <si>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</si>
  <si>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</si>
  <si>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</si>
  <si>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</si>
  <si>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</si>
  <si>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</si>
  <si>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</si>
  <si>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</si>
  <si>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</si>
  <si>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</si>
  <si>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</si>
  <si>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</si>
  <si>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</si>
  <si>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</si>
  <si>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</si>
  <si>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</si>
  <si>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</si>
  <si>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</si>
  <si>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</si>
  <si>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</si>
  <si>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</si>
  <si>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</si>
  <si>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</si>
  <si>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</si>
  <si>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</si>
  <si>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</si>
  <si>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</si>
  <si>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</si>
  <si>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</si>
  <si>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</si>
  <si>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</si>
  <si>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</si>
  <si>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</si>
  <si>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</si>
  <si>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</si>
  <si>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</si>
  <si>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</si>
  <si>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</si>
  <si>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</si>
  <si>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</si>
  <si>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</si>
  <si>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</si>
  <si>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</si>
  <si>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</si>
  <si>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</si>
  <si>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</si>
  <si>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</si>
  <si>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</si>
  <si>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</si>
  <si>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</si>
  <si>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</si>
  <si>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</si>
  <si>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</si>
  <si>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</si>
  <si>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</si>
  <si>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</si>
  <si>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</si>
  <si>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</si>
  <si>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</si>
  <si>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</si>
  <si>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</si>
  <si>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</si>
  <si>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</si>
  <si>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</si>
  <si>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</si>
  <si>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</si>
  <si>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</si>
  <si>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</si>
  <si>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</si>
  <si>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</si>
  <si>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</si>
  <si>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</si>
  <si>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</si>
  <si>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</si>
  <si>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</si>
  <si>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</si>
  <si>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</si>
  <si>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</si>
  <si>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</si>
  <si>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</si>
  <si>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</si>
  <si>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</si>
  <si>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</si>
  <si>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</si>
  <si>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</si>
  <si>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</si>
  <si>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</si>
  <si>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</si>
  <si>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</si>
  <si>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</si>
  <si>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</si>
  <si>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</si>
  <si>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</si>
  <si>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</si>
  <si>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</si>
  <si>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</si>
  <si>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</si>
  <si>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</si>
  <si>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</si>
  <si>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</si>
  <si>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</si>
  <si>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</si>
  <si>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</si>
  <si>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</si>
  <si>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</si>
  <si>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</si>
  <si>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</si>
  <si>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</si>
  <si>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</si>
  <si>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</si>
  <si>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</si>
  <si>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</si>
  <si>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</si>
  <si>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</si>
  <si>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</si>
  <si>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</si>
  <si>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</si>
  <si>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</si>
  <si>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</si>
  <si>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</si>
  <si>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</si>
  <si>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</si>
  <si>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</si>
  <si>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</si>
  <si>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</si>
  <si>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</si>
  <si>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</si>
  <si>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</si>
  <si>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</si>
  <si>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</si>
  <si>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</si>
  <si>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</si>
  <si>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</si>
  <si>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</si>
  <si>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</si>
  <si>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</si>
  <si>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</si>
  <si>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</si>
  <si>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</si>
  <si>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</si>
  <si>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</si>
  <si>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</si>
  <si>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</si>
  <si>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</si>
  <si>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</si>
  <si>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</si>
  <si>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</si>
  <si>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</si>
  <si>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</si>
  <si>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</si>
  <si>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</si>
  <si>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</si>
  <si>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</si>
  <si>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</si>
  <si>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</si>
  <si>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</si>
  <si>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</si>
  <si>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</si>
  <si>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</si>
  <si>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</si>
  <si>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</si>
  <si>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</si>
  <si>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</si>
  <si>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</si>
  <si>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</si>
  <si>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</si>
  <si>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</si>
  <si>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</si>
  <si>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</si>
  <si>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</si>
  <si>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</si>
  <si>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</si>
  <si>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</si>
  <si>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</si>
  <si>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</si>
  <si>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</si>
  <si>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</si>
  <si>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</si>
  <si>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</si>
  <si>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</si>
  <si>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</si>
  <si>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</si>
  <si>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</si>
  <si>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</si>
  <si>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</si>
  <si>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</si>
  <si>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</si>
  <si>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</si>
  <si>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</si>
  <si>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</si>
  <si>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</si>
  <si>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</si>
  <si>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</si>
  <si>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</si>
  <si>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</si>
  <si>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</si>
  <si>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</si>
  <si>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</si>
  <si>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</si>
  <si>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</si>
  <si>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</si>
  <si>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</si>
  <si>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</si>
  <si>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</si>
  <si>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</si>
  <si>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</si>
  <si>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</si>
  <si>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</si>
  <si>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</si>
  <si>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</si>
  <si>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</si>
  <si>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</si>
  <si>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</si>
  <si>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</si>
  <si>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</si>
  <si>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</si>
  <si>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</si>
  <si>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</si>
  <si>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</si>
  <si>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</si>
  <si>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</si>
  <si>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</si>
  <si>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</si>
  <si>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</si>
  <si>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</si>
  <si>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</si>
  <si>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</si>
  <si>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</si>
  <si>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</si>
  <si>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</si>
  <si>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</si>
  <si>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</si>
  <si>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</si>
  <si>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</si>
  <si>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</si>
  <si>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</si>
  <si>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</si>
  <si>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</si>
  <si>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</si>
  <si>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</si>
  <si>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</si>
  <si>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</si>
  <si>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</si>
  <si>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</si>
  <si>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</si>
  <si>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</si>
  <si>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</si>
  <si>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</si>
  <si>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</si>
  <si>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</si>
  <si>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</si>
  <si>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</si>
  <si>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</si>
  <si>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</si>
  <si>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</si>
  <si>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</si>
  <si>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</si>
  <si>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</si>
  <si>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</si>
  <si>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</si>
  <si>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</si>
  <si>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</si>
  <si>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</si>
  <si>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</si>
  <si>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</si>
  <si>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</si>
  <si>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</si>
  <si>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</si>
  <si>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</si>
  <si>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</si>
  <si>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</si>
  <si>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</si>
  <si>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</si>
  <si>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</si>
  <si>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</si>
  <si>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</si>
  <si>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</si>
  <si>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</si>
  <si>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</si>
  <si>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</si>
  <si>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</si>
  <si>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</si>
  <si>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</si>
  <si>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</si>
  <si>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</si>
  <si>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</si>
  <si>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</si>
  <si>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</si>
  <si>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</si>
  <si>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</si>
  <si>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</si>
  <si>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</si>
  <si>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</si>
  <si>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</si>
  <si>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</si>
  <si>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</si>
  <si>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</si>
  <si>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</si>
  <si>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</si>
  <si>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</si>
  <si>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</si>
  <si>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</si>
  <si>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</si>
  <si>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</si>
  <si>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</si>
  <si>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</si>
  <si>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</si>
  <si>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</si>
  <si>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</si>
  <si>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</si>
  <si>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</si>
  <si>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</si>
  <si>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</si>
  <si>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</si>
  <si>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</si>
  <si>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</si>
  <si>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</si>
  <si>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</si>
  <si>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</si>
  <si>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</si>
  <si>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</si>
  <si>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</si>
  <si>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</si>
  <si>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</si>
  <si>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</si>
  <si>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</si>
  <si>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</si>
  <si>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</si>
  <si>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</si>
  <si>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</si>
  <si>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</si>
  <si>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</si>
  <si>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</si>
  <si>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</si>
  <si>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</si>
  <si>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</si>
  <si>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</si>
  <si>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</si>
  <si>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</si>
  <si>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</si>
  <si>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</si>
  <si>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</si>
  <si>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</si>
  <si>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</si>
  <si>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</si>
  <si>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</si>
  <si>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</si>
  <si>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</si>
  <si>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</si>
  <si>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</si>
  <si>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</si>
  <si>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</si>
  <si>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</si>
  <si>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</si>
  <si>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</si>
  <si>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</si>
  <si>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</si>
  <si>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</si>
  <si>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</si>
  <si>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</si>
  <si>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</si>
  <si>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</si>
  <si>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</si>
  <si>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</si>
  <si>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</si>
  <si>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</si>
  <si>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</si>
  <si>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</si>
  <si>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</si>
  <si>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</si>
  <si>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</si>
  <si>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</si>
  <si>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</si>
  <si>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</si>
  <si>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</si>
  <si>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</si>
  <si>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</si>
  <si>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</si>
  <si>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</si>
  <si>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</si>
  <si>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</si>
  <si>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</si>
  <si>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</si>
  <si>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</si>
  <si>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</si>
  <si>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</si>
  <si>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</si>
  <si>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</si>
  <si>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</si>
  <si>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</si>
  <si>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</si>
  <si>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</si>
  <si>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</si>
  <si>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</si>
  <si>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</si>
  <si>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</si>
  <si>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</si>
  <si>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</si>
  <si>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</si>
  <si>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</si>
  <si>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</si>
  <si>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</si>
  <si>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</si>
  <si>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</si>
  <si>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</si>
  <si>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</si>
  <si>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</si>
  <si>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</si>
  <si>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</si>
  <si>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</si>
  <si>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</si>
  <si>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</si>
  <si>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</si>
  <si>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</si>
  <si>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</si>
  <si>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</si>
  <si>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</si>
  <si>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</si>
  <si>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</si>
  <si>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</si>
  <si>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</si>
  <si>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</si>
  <si>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</si>
  <si>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</si>
  <si>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</si>
  <si>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</si>
  <si>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</si>
  <si>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</si>
  <si>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</si>
  <si>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</si>
  <si>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</si>
  <si>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</si>
  <si>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</si>
  <si>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</si>
  <si>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</si>
  <si>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</si>
  <si>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</si>
  <si>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</si>
  <si>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</si>
  <si>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</si>
  <si>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</si>
  <si>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</si>
  <si>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</si>
  <si>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</si>
  <si>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</si>
  <si>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</si>
  <si>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</si>
  <si>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</si>
  <si>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</si>
  <si>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</si>
  <si>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</si>
  <si>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</si>
  <si>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</si>
  <si>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</si>
  <si>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</si>
  <si>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</si>
  <si>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</si>
  <si>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</si>
  <si>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</si>
  <si>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</si>
  <si>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</si>
  <si>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</si>
  <si>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</si>
  <si>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</si>
  <si>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</si>
  <si>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</si>
  <si>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</si>
  <si>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</si>
  <si>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</si>
  <si>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</si>
  <si>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</si>
  <si>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</si>
  <si>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</si>
  <si>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</si>
  <si>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</si>
  <si>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</si>
  <si>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</si>
  <si>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</si>
  <si>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</si>
  <si>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</si>
  <si>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</si>
  <si>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</si>
  <si>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</si>
  <si>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</si>
  <si>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</si>
  <si>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</si>
  <si>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</si>
  <si>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</si>
  <si>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</si>
  <si>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</si>
  <si>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</si>
  <si>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</si>
  <si>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</si>
  <si>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</si>
  <si>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</si>
  <si>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</si>
  <si>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</si>
  <si>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</si>
  <si>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</si>
  <si>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</si>
  <si>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</si>
  <si>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</si>
  <si>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</si>
  <si>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</si>
  <si>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</si>
  <si>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</si>
  <si>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</si>
  <si>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</si>
  <si>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</si>
  <si>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</si>
  <si>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</si>
  <si>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</si>
  <si>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</si>
  <si>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</si>
  <si>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</si>
  <si>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</si>
  <si>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</si>
  <si>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</si>
  <si>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</si>
  <si>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</si>
  <si>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</si>
  <si>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</si>
  <si>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</si>
  <si>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</si>
  <si>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</si>
  <si>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</si>
  <si>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</si>
  <si>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</si>
  <si>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</si>
  <si>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</si>
  <si>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</si>
  <si>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</si>
  <si>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</si>
  <si>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</si>
  <si>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</si>
  <si>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</si>
  <si>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</si>
  <si>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</si>
  <si>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</si>
  <si>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</si>
  <si>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</si>
  <si>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</si>
  <si>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</si>
  <si>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</si>
  <si>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</si>
  <si>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</si>
  <si>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</si>
  <si>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</si>
  <si>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</si>
  <si>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</si>
  <si>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</si>
  <si>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</si>
  <si>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</si>
  <si>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</si>
  <si>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</si>
  <si>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</si>
  <si>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</si>
  <si>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</si>
  <si>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</si>
  <si>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</si>
  <si>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</si>
  <si>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</si>
  <si>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</si>
  <si>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</si>
  <si>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</si>
  <si>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</si>
  <si>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</si>
  <si>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</si>
  <si>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</si>
  <si>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</si>
  <si>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</si>
  <si>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</si>
  <si>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</si>
  <si>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</si>
  <si>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</si>
  <si>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</si>
  <si>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</si>
  <si>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</si>
  <si>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</si>
  <si>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</si>
  <si>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</si>
  <si>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</si>
  <si>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</si>
  <si>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</si>
  <si>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</si>
  <si>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</si>
  <si>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</si>
  <si>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</si>
  <si>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</si>
  <si>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</si>
  <si>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</si>
  <si>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</si>
  <si>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</si>
  <si>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</si>
  <si>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</si>
  <si>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</si>
  <si>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</si>
  <si>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</si>
  <si>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</si>
  <si>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</si>
  <si>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</si>
  <si>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</si>
  <si>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</si>
  <si>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</si>
  <si>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</si>
  <si>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</si>
  <si>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</si>
  <si>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</si>
  <si>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</si>
  <si>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</si>
  <si>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</si>
  <si>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</si>
  <si>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</si>
  <si>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</si>
  <si>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</si>
  <si>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</si>
  <si>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</si>
  <si>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</si>
  <si>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</si>
  <si>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</si>
  <si>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</si>
  <si>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</si>
  <si>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</si>
  <si>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</si>
  <si>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</si>
  <si>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</si>
  <si>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</si>
  <si>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</si>
  <si>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</si>
  <si>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</si>
  <si>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</si>
  <si>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</si>
  <si>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</si>
  <si>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</si>
  <si>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</si>
  <si>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</si>
  <si>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</si>
  <si>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</si>
  <si>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</si>
  <si>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</si>
  <si>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</si>
  <si>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</si>
  <si>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</si>
  <si>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</si>
  <si>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</si>
  <si>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</si>
  <si>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</si>
  <si>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</si>
  <si>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</si>
  <si>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</si>
  <si>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</si>
  <si>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</si>
  <si>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</si>
  <si>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</si>
  <si>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</si>
  <si>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</si>
  <si>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</si>
  <si>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</si>
  <si>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</si>
  <si>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</si>
  <si>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</si>
  <si>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</si>
  <si>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</si>
  <si>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</si>
  <si>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</si>
  <si>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</si>
  <si>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</si>
  <si>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</si>
  <si>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</si>
  <si>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</si>
  <si>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</si>
  <si>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</si>
  <si>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</si>
  <si>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</si>
  <si>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</si>
  <si>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</si>
  <si>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</si>
  <si>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</si>
  <si>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</si>
  <si>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</si>
  <si>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</si>
  <si>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</si>
  <si>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</si>
  <si>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</si>
  <si>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</si>
  <si>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</si>
  <si>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</si>
  <si>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</si>
  <si>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</si>
  <si>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</si>
  <si>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</si>
  <si>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</si>
  <si>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</si>
  <si>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</si>
  <si>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</si>
  <si>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</si>
  <si>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</si>
  <si>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</si>
  <si>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</si>
  <si>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</si>
  <si>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</si>
  <si>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</si>
  <si>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</si>
  <si>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</si>
  <si>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</si>
  <si>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</si>
  <si>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</si>
  <si>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</si>
  <si>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</si>
  <si>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</si>
  <si>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</si>
  <si>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</si>
  <si>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</si>
  <si>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</si>
  <si>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</si>
  <si>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</si>
  <si>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</si>
  <si>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</si>
  <si>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</si>
  <si>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</si>
  <si>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</si>
  <si>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</si>
  <si>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</si>
  <si>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</si>
  <si>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</si>
  <si>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</si>
  <si>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</si>
  <si>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</si>
  <si>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</si>
  <si>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</si>
  <si>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</si>
  <si>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</si>
  <si>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</si>
  <si>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</si>
  <si>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</si>
  <si>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</si>
  <si>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</si>
  <si>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</si>
  <si>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</si>
  <si>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</si>
  <si>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</si>
  <si>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</si>
  <si>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</si>
  <si>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</si>
  <si>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</si>
  <si>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</si>
  <si>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</si>
  <si>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</si>
  <si>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</si>
  <si>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</si>
  <si>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</si>
  <si>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</si>
  <si>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</si>
  <si>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</si>
  <si>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</si>
  <si>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</si>
  <si>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</si>
  <si>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</si>
  <si>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</si>
  <si>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</si>
  <si>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</si>
  <si>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</si>
  <si>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</si>
  <si>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</si>
  <si>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</si>
  <si>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</si>
  <si>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</si>
  <si>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</si>
  <si>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</si>
  <si>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</si>
  <si>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</si>
  <si>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</si>
  <si>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</si>
  <si>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</si>
  <si>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</si>
  <si>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</si>
  <si>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</si>
  <si>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</si>
  <si>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</si>
  <si>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</si>
  <si>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</si>
  <si>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</si>
  <si>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</si>
  <si>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</si>
  <si>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</si>
  <si>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</si>
  <si>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</si>
  <si>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</si>
  <si>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</si>
  <si>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</si>
  <si>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</si>
  <si>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</si>
  <si>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</si>
  <si>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</si>
  <si>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</si>
  <si>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</si>
  <si>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</si>
  <si>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</si>
  <si>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</si>
  <si>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</si>
  <si>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</si>
  <si>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</si>
  <si>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</si>
  <si>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</si>
  <si>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</si>
  <si>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</si>
  <si>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</si>
  <si>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</si>
  <si>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</si>
  <si>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</si>
  <si>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</si>
  <si>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</si>
  <si>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</si>
  <si>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</si>
  <si>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</si>
  <si>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</si>
  <si>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</si>
  <si>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</si>
  <si>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</si>
  <si>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</si>
  <si>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</si>
  <si>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</si>
  <si>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</si>
  <si>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</si>
  <si>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</si>
  <si>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</si>
  <si>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</si>
  <si>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</si>
  <si>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</si>
  <si>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</si>
  <si>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</si>
  <si>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</si>
  <si>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</si>
  <si>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</si>
  <si>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</si>
  <si>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</si>
  <si>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</si>
  <si>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</si>
  <si>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</si>
  <si>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</si>
  <si>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</si>
  <si>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</si>
  <si>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</si>
  <si>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</si>
  <si>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</si>
  <si>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</si>
  <si>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</si>
  <si>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</si>
  <si>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</si>
  <si>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</si>
  <si>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</si>
  <si>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</si>
  <si>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</si>
  <si>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</si>
  <si>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</si>
  <si>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</si>
  <si>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</si>
  <si>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</si>
  <si>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</si>
  <si>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</si>
  <si>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</si>
  <si>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</si>
  <si>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</si>
  <si>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</si>
  <si>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</si>
  <si>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</si>
  <si>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</si>
  <si>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</si>
  <si>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</si>
  <si>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</si>
  <si>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</si>
  <si>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</si>
  <si>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</si>
  <si>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</si>
  <si>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</si>
  <si>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</si>
  <si>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</si>
  <si>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</si>
  <si>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</si>
  <si>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</si>
  <si>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</si>
  <si>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</si>
  <si>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</si>
  <si>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</si>
  <si>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</si>
  <si>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</si>
  <si>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</si>
  <si>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</si>
  <si>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</si>
  <si>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</si>
  <si>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</si>
  <si>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</si>
  <si>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</si>
  <si>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</si>
  <si>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</si>
  <si>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</si>
  <si>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</si>
  <si>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</si>
  <si>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</si>
  <si>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</si>
  <si>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</si>
  <si>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</si>
  <si>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</si>
  <si>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</si>
  <si>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</si>
  <si>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</si>
  <si>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</si>
  <si>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</si>
  <si>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</si>
  <si>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</si>
  <si>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</si>
  <si>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</si>
  <si>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</si>
  <si>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</si>
  <si>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</si>
  <si>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</si>
  <si>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</si>
  <si>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</si>
  <si>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</si>
  <si>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</si>
  <si>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</si>
  <si>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</si>
  <si>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</si>
  <si>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</si>
  <si>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</si>
  <si>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</si>
  <si>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</si>
  <si>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</si>
  <si>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</si>
  <si>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</si>
  <si>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</si>
  <si>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</si>
  <si>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</si>
  <si>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</si>
  <si>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</si>
  <si>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</si>
  <si>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</si>
  <si>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</si>
  <si>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</si>
  <si>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</si>
  <si>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</si>
  <si>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</si>
  <si>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</si>
  <si>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</si>
  <si>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</si>
  <si>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</si>
  <si>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</si>
  <si>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</si>
  <si>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</si>
  <si>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</si>
  <si>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</si>
  <si>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</si>
  <si>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</si>
  <si>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</si>
  <si>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</si>
  <si>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</si>
  <si>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</si>
  <si>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</si>
  <si>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</si>
  <si>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</si>
  <si>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</si>
  <si>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</si>
  <si>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</si>
  <si>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</si>
  <si>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</si>
  <si>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</si>
  <si>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</si>
  <si>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</si>
  <si>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</si>
  <si>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</si>
  <si>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</si>
  <si>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</si>
  <si>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</si>
  <si>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</si>
  <si>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</si>
  <si>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</si>
  <si>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</si>
  <si>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</si>
  <si>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</si>
  <si>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</si>
  <si>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</si>
  <si>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</si>
  <si>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</si>
  <si>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</si>
  <si>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</si>
  <si>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</si>
  <si>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</si>
  <si>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</si>
  <si>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</si>
  <si>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</si>
  <si>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</si>
  <si>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</si>
  <si>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</si>
  <si>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</si>
  <si>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</si>
  <si>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</si>
  <si>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</si>
  <si>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</si>
  <si>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</si>
  <si>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</si>
  <si>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</si>
  <si>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</si>
  <si>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</si>
  <si>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</si>
  <si>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</si>
  <si>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</si>
  <si>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</si>
  <si>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</si>
  <si>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</si>
  <si>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</si>
  <si>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</si>
  <si>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</si>
  <si>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</si>
  <si>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</si>
  <si>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</si>
  <si>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</si>
  <si>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</si>
  <si>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</si>
  <si>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</si>
  <si>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</si>
  <si>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</si>
  <si>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</si>
  <si>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</si>
  <si>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</si>
  <si>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</si>
  <si>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</si>
  <si>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</si>
  <si>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</si>
  <si>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</si>
  <si>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</si>
  <si>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</si>
  <si>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</si>
  <si>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</si>
  <si>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</si>
  <si>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</si>
  <si>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</si>
  <si>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</si>
  <si>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</si>
  <si>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</si>
  <si>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</si>
  <si>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</si>
  <si>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</si>
  <si>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</si>
  <si>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</si>
  <si>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</si>
  <si>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</si>
  <si>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</si>
  <si>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</si>
  <si>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</si>
  <si>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</si>
  <si>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</si>
  <si>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</si>
  <si>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</si>
  <si>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</si>
  <si>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</si>
  <si>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</si>
  <si>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</si>
  <si>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</si>
  <si>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</si>
  <si>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</si>
  <si>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</si>
  <si>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</si>
  <si>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</si>
  <si>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</si>
  <si>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</si>
  <si>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</si>
  <si>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</si>
  <si>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</si>
  <si>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</si>
  <si>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</si>
  <si>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</si>
  <si>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</si>
  <si>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</si>
  <si>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</si>
  <si>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</si>
  <si>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</si>
  <si>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</si>
  <si>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</si>
  <si>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</si>
  <si>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</si>
  <si>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</si>
  <si>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</si>
  <si>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</si>
  <si>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</si>
  <si>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</si>
  <si>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</si>
  <si>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</si>
  <si>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</si>
  <si>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</si>
  <si>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</si>
  <si>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</si>
  <si>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</si>
  <si>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</si>
  <si>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</si>
  <si>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</si>
  <si>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</si>
  <si>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</si>
  <si>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</si>
  <si>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</si>
  <si>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</si>
  <si>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</si>
  <si>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</si>
  <si>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</si>
  <si>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</si>
  <si>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</si>
  <si>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</si>
  <si>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</si>
  <si>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</si>
  <si>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</si>
  <si>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</si>
  <si>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</si>
  <si>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</si>
  <si>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</si>
  <si>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</si>
  <si>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</si>
  <si>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</si>
  <si>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</si>
  <si>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</si>
  <si>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</si>
  <si>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</si>
  <si>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</si>
  <si>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</si>
  <si>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</si>
  <si>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</si>
  <si>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</si>
  <si>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</si>
  <si>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</si>
  <si>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</si>
  <si>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</si>
  <si>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</si>
  <si>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</si>
  <si>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</si>
  <si>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</si>
  <si>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</si>
  <si>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</si>
  <si>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</si>
  <si>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</si>
  <si>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</si>
  <si>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</si>
  <si>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</si>
  <si>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</si>
  <si>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</si>
  <si>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</si>
  <si>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</si>
  <si>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</si>
  <si>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</si>
  <si>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</si>
  <si>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</si>
  <si>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</si>
  <si>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</si>
  <si>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</si>
  <si>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</si>
  <si>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</si>
  <si>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</si>
  <si>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</si>
  <si>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</si>
  <si>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</si>
  <si>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</si>
  <si>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</si>
  <si>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</si>
  <si>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</si>
  <si>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</si>
  <si>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</si>
  <si>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</si>
  <si>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</si>
  <si>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</si>
  <si>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</si>
  <si>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</si>
  <si>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</si>
  <si>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</si>
  <si>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</si>
  <si>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</si>
  <si>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</si>
  <si>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</si>
  <si>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</si>
  <si>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</si>
  <si>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</si>
  <si>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</si>
  <si>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</si>
  <si>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</si>
  <si>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</si>
  <si>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</si>
  <si>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</si>
  <si>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</si>
  <si>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</si>
  <si>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</si>
  <si>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</si>
  <si>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</si>
  <si>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</si>
  <si>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</si>
  <si>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</si>
  <si>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</si>
  <si>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</si>
  <si>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</si>
  <si>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</si>
  <si>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</si>
  <si>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</si>
  <si>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</si>
  <si>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</si>
  <si>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</si>
  <si>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</si>
  <si>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</si>
  <si>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</si>
  <si>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</si>
  <si>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</si>
  <si>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</si>
  <si>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</si>
  <si>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</si>
  <si>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</si>
  <si>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</si>
  <si>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</si>
  <si>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</si>
  <si>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</si>
  <si>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</si>
  <si>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</si>
  <si>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</si>
  <si>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</si>
  <si>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</si>
  <si>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</si>
  <si>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</si>
  <si>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</si>
  <si>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</si>
  <si>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</si>
  <si>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</si>
  <si>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</si>
  <si>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</si>
  <si>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</si>
  <si>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</si>
  <si>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</si>
  <si>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</si>
  <si>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</si>
  <si>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</si>
  <si>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</si>
  <si>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</si>
  <si>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</si>
  <si>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</si>
  <si>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</si>
  <si>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</si>
  <si>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</si>
  <si>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</si>
  <si>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</si>
  <si>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</si>
  <si>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</si>
  <si>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</si>
  <si>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</si>
  <si>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</si>
  <si>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</si>
  <si>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</si>
  <si>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</si>
  <si>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</si>
  <si>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</si>
  <si>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</si>
  <si>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</si>
  <si>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</si>
  <si>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</si>
  <si>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</si>
  <si>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</si>
  <si>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</si>
  <si>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</si>
  <si>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</si>
  <si>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</si>
  <si>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</si>
  <si>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</si>
  <si>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</si>
  <si>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</si>
  <si>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</si>
  <si>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</si>
  <si>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</si>
  <si>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</si>
  <si>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</si>
  <si>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</si>
  <si>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</si>
  <si>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</si>
  <si>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</si>
  <si>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</si>
  <si>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</si>
  <si>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</si>
  <si>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</si>
  <si>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</si>
  <si>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</si>
  <si>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</si>
  <si>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</si>
  <si>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</si>
  <si>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</si>
  <si>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</si>
  <si>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</si>
  <si>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</si>
  <si>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</si>
  <si>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</si>
  <si>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</si>
  <si>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</si>
  <si>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</si>
  <si>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</si>
  <si>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</si>
  <si>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</si>
  <si>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</si>
  <si>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</si>
  <si>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</si>
  <si>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</si>
  <si>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</si>
  <si>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</si>
  <si>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</si>
  <si>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</si>
  <si>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</si>
  <si>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</si>
  <si>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</si>
  <si>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</si>
  <si>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</si>
  <si>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</si>
  <si>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</si>
  <si>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</si>
  <si>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</si>
  <si>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</si>
  <si>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</si>
  <si>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</si>
  <si>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</si>
  <si>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</si>
  <si>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</si>
  <si>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</si>
  <si>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</si>
  <si>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</si>
  <si>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</si>
  <si>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</si>
  <si>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</si>
  <si>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</si>
  <si>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</si>
  <si>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</si>
  <si>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</si>
  <si>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</si>
  <si>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</si>
  <si>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</si>
  <si>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</si>
  <si>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</si>
  <si>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</si>
  <si>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</si>
  <si>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</si>
  <si>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</si>
  <si>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</si>
  <si>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</si>
  <si>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</si>
  <si>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</si>
  <si>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</si>
  <si>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</si>
  <si>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</si>
  <si>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</si>
  <si>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</si>
  <si>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</si>
  <si>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</si>
  <si>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</si>
  <si>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</si>
  <si>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</si>
  <si>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</si>
  <si>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</si>
  <si>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</si>
  <si>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</si>
  <si>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</si>
  <si>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</si>
  <si>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</si>
  <si>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</si>
  <si>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</si>
  <si>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</si>
  <si>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</si>
  <si>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</si>
  <si>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</si>
  <si>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</si>
  <si>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</si>
  <si>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</si>
  <si>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</si>
  <si>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</si>
  <si>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</si>
  <si>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</si>
  <si>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</si>
  <si>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</si>
  <si>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</si>
  <si>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</si>
  <si>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</si>
  <si>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</si>
  <si>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</si>
  <si>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</si>
  <si>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</si>
  <si>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</si>
  <si>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</si>
  <si>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</si>
  <si>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</si>
  <si>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</si>
  <si>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</si>
  <si>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</si>
  <si>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</si>
  <si>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</si>
  <si>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</si>
  <si>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</si>
  <si>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</si>
  <si>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</si>
  <si>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</si>
  <si>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</si>
  <si>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</si>
  <si>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</si>
  <si>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</si>
  <si>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</si>
  <si>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</si>
  <si>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</si>
  <si>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</si>
  <si>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</si>
  <si>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</si>
  <si>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</si>
  <si>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</si>
  <si>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</si>
  <si>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</si>
  <si>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</si>
  <si>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</si>
  <si>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</si>
  <si>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</si>
  <si>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</si>
  <si>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</si>
  <si>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</si>
  <si>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</si>
  <si>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</si>
  <si>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</si>
  <si>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</si>
  <si>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</si>
  <si>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</si>
  <si>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</si>
  <si>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</si>
  <si>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</si>
  <si>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</si>
  <si>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</si>
  <si>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</si>
  <si>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</si>
  <si>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</si>
  <si>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</si>
  <si>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</si>
  <si>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</si>
  <si>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</si>
  <si>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</si>
  <si>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</si>
  <si>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</si>
  <si>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</si>
  <si>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</si>
  <si>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</si>
  <si>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</si>
  <si>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</si>
  <si>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</si>
  <si>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</si>
  <si>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</si>
  <si>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</si>
  <si>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</si>
  <si>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</si>
  <si>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</si>
  <si>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</si>
  <si>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</si>
  <si>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</si>
  <si>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</si>
  <si>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</si>
  <si>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</si>
  <si>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</si>
  <si>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</si>
  <si>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</si>
  <si>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</si>
  <si>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</si>
  <si>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</si>
  <si>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</si>
  <si>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</si>
  <si>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</si>
  <si>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</si>
  <si>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</si>
  <si>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</si>
  <si>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</si>
  <si>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</si>
  <si>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</si>
  <si>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</si>
  <si>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</si>
  <si>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</si>
  <si>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</si>
  <si>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</si>
  <si>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</si>
  <si>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</si>
  <si>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</si>
  <si>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</si>
  <si>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</si>
  <si>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</si>
  <si>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</si>
  <si>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</si>
  <si>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</si>
  <si>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</si>
  <si>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</si>
  <si>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</si>
  <si>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</si>
  <si>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</si>
  <si>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</si>
  <si>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</si>
  <si>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</si>
  <si>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</si>
  <si>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</si>
  <si>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</si>
  <si>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</si>
  <si>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</si>
  <si>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</si>
  <si>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</si>
  <si>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</si>
  <si>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</si>
  <si>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</si>
  <si>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</si>
  <si>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</si>
  <si>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</si>
  <si>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</si>
  <si>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</si>
  <si>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</si>
  <si>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</si>
  <si>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</si>
  <si>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</si>
  <si>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</si>
  <si>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</si>
  <si>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</si>
  <si>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</si>
  <si>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</si>
  <si>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</si>
  <si>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</si>
  <si>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</si>
  <si>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</si>
  <si>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</si>
  <si>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</si>
  <si>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</si>
  <si>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</si>
  <si>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</si>
  <si>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</si>
  <si>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</si>
  <si>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</si>
  <si>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</si>
  <si>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</si>
  <si>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</si>
  <si>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</si>
  <si>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</si>
  <si>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</si>
  <si>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</si>
  <si>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</si>
  <si>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</si>
  <si>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</si>
  <si>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</si>
  <si>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</si>
  <si>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</si>
  <si>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</si>
  <si>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</si>
  <si>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</si>
  <si>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</si>
  <si>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</si>
  <si>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</si>
  <si>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</si>
  <si>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</si>
  <si>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</si>
  <si>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</si>
  <si>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</si>
  <si>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</si>
  <si>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</si>
  <si>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</si>
  <si>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</si>
  <si>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</si>
  <si>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</si>
  <si>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</si>
  <si>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</si>
  <si>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</si>
  <si>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</si>
  <si>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</si>
  <si>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</si>
  <si>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</si>
  <si>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</si>
  <si>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</si>
  <si>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</si>
  <si>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</si>
  <si>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</si>
  <si>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</si>
  <si>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</si>
  <si>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</si>
  <si>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</si>
  <si>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</si>
  <si>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</si>
  <si>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</si>
  <si>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</si>
  <si>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</si>
  <si>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</si>
  <si>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</si>
  <si>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</si>
  <si>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</si>
  <si>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</si>
  <si>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</si>
  <si>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</si>
  <si>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</si>
  <si>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</si>
  <si>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</si>
  <si>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</si>
  <si>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</si>
  <si>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</si>
  <si>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</si>
  <si>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</si>
  <si>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</si>
  <si>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</si>
  <si>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</si>
  <si>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</si>
  <si>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</si>
  <si>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</si>
  <si>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</si>
  <si>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</si>
  <si>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</si>
  <si>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</si>
  <si>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</si>
  <si>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</si>
  <si>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</si>
  <si>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</si>
  <si>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</si>
  <si>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</si>
  <si>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</si>
  <si>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</si>
  <si>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</si>
  <si>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</si>
  <si>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</si>
  <si>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</si>
  <si>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</si>
  <si>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</si>
  <si>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</si>
  <si>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</si>
  <si>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</si>
  <si>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</si>
  <si>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</si>
  <si>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</si>
  <si>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</si>
  <si>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</si>
  <si>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</si>
  <si>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</si>
  <si>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</si>
  <si>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</si>
  <si>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</si>
  <si>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</si>
  <si>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</si>
  <si>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</si>
  <si>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</si>
  <si>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</si>
  <si>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</si>
  <si>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</si>
  <si>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</si>
  <si>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</si>
  <si>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</si>
  <si>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</si>
  <si>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</si>
  <si>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</si>
  <si>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</si>
  <si>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</si>
  <si>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</si>
  <si>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</si>
  <si>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</si>
  <si>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</si>
  <si>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</si>
  <si>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</si>
  <si>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</si>
  <si>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</si>
  <si>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</si>
  <si>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</si>
  <si>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</si>
  <si>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</si>
  <si>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</si>
  <si>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</si>
  <si>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</si>
  <si>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</si>
  <si>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</si>
  <si>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</si>
  <si>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</si>
  <si>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</si>
  <si>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</si>
  <si>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</si>
  <si>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</si>
  <si>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</si>
  <si>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</si>
  <si>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</si>
  <si>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</si>
  <si>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</si>
  <si>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</si>
  <si>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</si>
  <si>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</si>
  <si>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</si>
  <si>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</si>
  <si>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</si>
  <si>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</si>
  <si>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</si>
  <si>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</si>
  <si>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</si>
  <si>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</si>
  <si>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</si>
  <si>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</si>
  <si>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</si>
  <si>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</si>
  <si>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</si>
  <si>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</si>
  <si>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</si>
  <si>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</si>
  <si>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</si>
  <si>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</si>
  <si>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</si>
  <si>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</si>
  <si>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</si>
  <si>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</si>
  <si>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</si>
  <si>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</si>
  <si>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</si>
  <si>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</si>
  <si>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</si>
  <si>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</si>
  <si>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</si>
  <si>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</si>
  <si>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</si>
  <si>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</si>
  <si>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</si>
  <si>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</si>
  <si>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</si>
  <si>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</si>
  <si>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</si>
  <si>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</si>
  <si>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</si>
  <si>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</si>
  <si>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</si>
  <si>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</si>
  <si>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</si>
  <si>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</si>
  <si>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</si>
  <si>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</si>
  <si>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</si>
  <si>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</si>
  <si>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</si>
  <si>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</si>
  <si>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</si>
  <si>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</si>
  <si>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</si>
  <si>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</si>
  <si>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</si>
  <si>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</si>
  <si>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</si>
  <si>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</si>
  <si>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</si>
  <si>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</si>
  <si>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</si>
  <si>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</si>
  <si>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</si>
  <si>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</si>
  <si>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</si>
  <si>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</si>
  <si>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</si>
  <si>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</si>
  <si>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</si>
  <si>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</si>
  <si>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</si>
  <si>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</si>
  <si>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</si>
  <si>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</si>
  <si>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</si>
  <si>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</si>
  <si>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</si>
  <si>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</si>
  <si>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</si>
  <si>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</si>
  <si>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</si>
  <si>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</si>
  <si>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</si>
  <si>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</si>
  <si>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</si>
  <si>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</si>
  <si>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</si>
  <si>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</si>
  <si>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</si>
  <si>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</si>
  <si>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</si>
  <si>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</si>
  <si>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</si>
  <si>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</si>
  <si>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</si>
  <si>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</si>
  <si>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</si>
  <si>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</si>
  <si>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</si>
  <si>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</si>
  <si>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</si>
  <si>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</si>
  <si>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</si>
  <si>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</si>
  <si>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</si>
  <si>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</si>
  <si>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</si>
  <si>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</si>
  <si>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</si>
  <si>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</si>
  <si>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</si>
  <si>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</si>
  <si>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</si>
  <si>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</si>
  <si>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</si>
  <si>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</si>
  <si>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</si>
  <si>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</si>
  <si>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</si>
  <si>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</si>
  <si>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</si>
  <si>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</si>
  <si>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</si>
  <si>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</si>
  <si>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</si>
  <si>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</si>
  <si>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</si>
  <si>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</si>
  <si>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</si>
  <si>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</si>
  <si>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</si>
  <si>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</si>
  <si>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</si>
  <si>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</si>
  <si>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</si>
  <si>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</si>
  <si>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</si>
  <si>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</si>
  <si>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</si>
  <si>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</si>
  <si>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</si>
  <si>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</si>
  <si>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</si>
  <si>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</si>
  <si>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</si>
  <si>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</si>
  <si>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</si>
  <si>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</si>
  <si>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</si>
  <si>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</si>
  <si>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</si>
  <si>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</si>
  <si>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</si>
  <si>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</si>
  <si>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</si>
  <si>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</si>
  <si>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</si>
  <si>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</si>
  <si>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</si>
  <si>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</si>
  <si>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</si>
  <si>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</si>
  <si>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</si>
  <si>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</si>
  <si>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</si>
  <si>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</si>
  <si>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</si>
  <si>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</si>
  <si>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</si>
  <si>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</si>
  <si>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</si>
  <si>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</si>
  <si>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</si>
  <si>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</si>
  <si>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</si>
  <si>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</si>
  <si>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</si>
  <si>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</si>
  <si>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</si>
  <si>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</si>
  <si>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</si>
  <si>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</si>
  <si>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</si>
  <si>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</si>
  <si>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</si>
  <si>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</si>
  <si>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</si>
  <si>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</si>
  <si>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</si>
  <si>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</si>
  <si>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</si>
  <si>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</si>
  <si>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</si>
  <si>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</si>
  <si>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</si>
  <si>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</si>
  <si>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</si>
  <si>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</si>
  <si>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</si>
  <si>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</si>
  <si>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</si>
  <si>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</si>
  <si>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</si>
  <si>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</si>
  <si>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</si>
  <si>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</si>
  <si>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</si>
  <si>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</si>
  <si>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</si>
  <si>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</si>
  <si>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</si>
  <si>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</si>
  <si>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</si>
  <si>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</si>
  <si>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</si>
  <si>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</si>
  <si>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</si>
  <si>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</si>
  <si>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</si>
  <si>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</si>
  <si>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</si>
  <si>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</si>
  <si>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</si>
  <si>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</si>
  <si>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</si>
  <si>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</si>
  <si>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</si>
  <si>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</si>
  <si>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</si>
  <si>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</si>
  <si>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</si>
  <si>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</si>
  <si>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</si>
  <si>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</si>
  <si>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</si>
  <si>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</si>
  <si>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</si>
  <si>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</si>
  <si>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</si>
  <si>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</si>
  <si>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</si>
  <si>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</si>
  <si>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</si>
  <si>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</si>
  <si>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</si>
  <si>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</si>
  <si>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</si>
  <si>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</si>
  <si>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</si>
  <si>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</si>
  <si>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</si>
  <si>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</si>
  <si>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</si>
  <si>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</si>
  <si>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</si>
  <si>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</si>
  <si>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</si>
  <si>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</si>
  <si>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</si>
  <si>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</si>
  <si>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</si>
  <si>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</si>
  <si>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</si>
  <si>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</si>
  <si>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</si>
  <si>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</si>
  <si>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</si>
  <si>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</si>
  <si>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</si>
  <si>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</si>
  <si>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</si>
  <si>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</si>
  <si>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</si>
  <si>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</si>
  <si>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</si>
  <si>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</si>
  <si>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</si>
  <si>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</si>
  <si>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</si>
  <si>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</si>
  <si>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</si>
  <si>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</si>
  <si>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</si>
  <si>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</si>
  <si>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</si>
  <si>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</si>
  <si>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</si>
  <si>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</si>
  <si>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</si>
  <si>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</si>
  <si>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</si>
  <si>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</si>
  <si>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</si>
  <si>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</si>
  <si>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</si>
  <si>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</si>
  <si>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</si>
  <si>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</si>
  <si>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</si>
  <si>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</si>
  <si>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</si>
  <si>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</si>
  <si>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</si>
  <si>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</si>
  <si>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</si>
  <si>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</si>
  <si>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</si>
  <si>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</si>
  <si>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</si>
  <si>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</si>
  <si>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</si>
  <si>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</si>
  <si>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</si>
  <si>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</si>
  <si>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</si>
  <si>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</si>
  <si>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</si>
  <si>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</si>
  <si>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</si>
  <si>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</si>
  <si>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</si>
  <si>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</si>
  <si>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</si>
  <si>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</si>
  <si>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</si>
  <si>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</si>
  <si>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</si>
  <si>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</si>
  <si>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</si>
  <si>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</si>
  <si>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</si>
  <si>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</si>
  <si>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</si>
  <si>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</si>
  <si>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</si>
  <si>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</si>
  <si>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</si>
  <si>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</si>
  <si>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</si>
  <si>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</si>
  <si>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</si>
  <si>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</si>
  <si>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</si>
  <si>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</si>
  <si>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</si>
  <si>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</si>
  <si>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</si>
  <si>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</si>
  <si>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</si>
  <si>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</si>
  <si>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</si>
  <si>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</si>
  <si>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</si>
  <si>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</si>
  <si>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</si>
  <si>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</si>
  <si>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</si>
  <si>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</si>
  <si>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</si>
  <si>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</si>
  <si>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</si>
  <si>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</si>
  <si>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</si>
  <si>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</si>
  <si>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</si>
  <si>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</si>
  <si>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</si>
  <si>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</si>
  <si>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</si>
  <si>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</si>
  <si>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</si>
  <si>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</si>
  <si>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</si>
  <si>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</si>
  <si>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</si>
  <si>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</si>
  <si>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</si>
  <si>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</si>
  <si>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</si>
  <si>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</si>
  <si>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</si>
  <si>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</si>
  <si>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</si>
  <si>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</si>
  <si>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</si>
  <si>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</si>
  <si>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</si>
  <si>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</si>
  <si>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</si>
  <si>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</si>
  <si>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</si>
  <si>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</si>
  <si>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</si>
  <si>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</si>
  <si>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</si>
  <si>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</si>
  <si>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</si>
  <si>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</si>
  <si>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</si>
  <si>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</si>
  <si>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</si>
  <si>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</si>
  <si>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</si>
  <si>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</si>
  <si>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</si>
  <si>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</si>
  <si>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</si>
  <si>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</si>
  <si>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</si>
  <si>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</si>
  <si>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</si>
  <si>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</si>
  <si>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</si>
  <si>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</si>
  <si>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</si>
  <si>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</si>
  <si>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</si>
  <si>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</si>
  <si>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</si>
  <si>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</si>
  <si>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</si>
  <si>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</si>
  <si>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</si>
  <si>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</si>
  <si>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</si>
  <si>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</si>
  <si>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</si>
  <si>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</si>
  <si>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</si>
  <si>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</si>
  <si>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</si>
  <si>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</si>
  <si>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</si>
  <si>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</si>
  <si>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</si>
  <si>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</si>
  <si>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</si>
  <si>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</si>
  <si>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</si>
  <si>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</si>
  <si>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</si>
  <si>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</si>
  <si>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</si>
  <si>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</si>
  <si>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</si>
  <si>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</si>
  <si>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</si>
  <si>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</si>
  <si>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</si>
  <si>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</si>
  <si>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</si>
  <si>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</si>
  <si>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</si>
  <si>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</si>
  <si>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</si>
  <si>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</si>
  <si>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</si>
  <si>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</si>
  <si>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</si>
  <si>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</si>
  <si>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</si>
  <si>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</si>
  <si>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</si>
  <si>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</si>
  <si>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</si>
  <si>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</si>
  <si>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</si>
  <si>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</si>
  <si>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</si>
  <si>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</si>
  <si>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</si>
  <si>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</si>
  <si>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</si>
  <si>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</si>
  <si>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</si>
  <si>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</si>
  <si>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</si>
  <si>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</si>
  <si>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</si>
  <si>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</si>
  <si>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</si>
  <si>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</si>
  <si>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</si>
  <si>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</si>
  <si>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</si>
  <si>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</si>
  <si>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</si>
  <si>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</si>
  <si>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</si>
  <si>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</si>
  <si>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</si>
  <si>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</si>
  <si>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</si>
  <si>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</si>
  <si>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</si>
  <si>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</si>
  <si>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</si>
  <si>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</si>
  <si>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</si>
  <si>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</si>
  <si>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</si>
  <si>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</si>
  <si>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</si>
  <si>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</si>
  <si>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</si>
  <si>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</si>
  <si>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</si>
  <si>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</si>
  <si>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</si>
  <si>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</si>
  <si>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</si>
  <si>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</si>
  <si>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</si>
  <si>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</si>
  <si>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</si>
  <si>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</si>
  <si>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</si>
  <si>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</si>
  <si>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</si>
  <si>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</si>
  <si>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</si>
  <si>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</si>
  <si>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</si>
  <si>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</si>
  <si>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</si>
  <si>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</si>
  <si>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</si>
  <si>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</si>
  <si>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</si>
  <si>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</si>
  <si>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</si>
  <si>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</si>
  <si>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</si>
  <si>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</si>
  <si>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</si>
  <si>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</si>
  <si>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</si>
  <si>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</si>
  <si>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</si>
  <si>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</si>
  <si>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</si>
  <si>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</si>
  <si>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</si>
  <si>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</si>
  <si>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</si>
  <si>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</si>
  <si>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</si>
  <si>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</si>
  <si>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</si>
  <si>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</si>
  <si>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</si>
  <si>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</si>
  <si>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</si>
  <si>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</si>
  <si>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</si>
  <si>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</si>
  <si>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</si>
  <si>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</si>
  <si>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</si>
  <si>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</si>
  <si>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</si>
  <si>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</si>
  <si>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</si>
  <si>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</si>
  <si>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</si>
  <si>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</si>
  <si>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</si>
  <si>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</si>
  <si>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</si>
  <si>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</si>
  <si>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</si>
  <si>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</si>
  <si>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</si>
  <si>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</si>
  <si>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</si>
  <si>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</si>
  <si>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</si>
  <si>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</si>
  <si>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</si>
  <si>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</si>
  <si>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</si>
  <si>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</si>
  <si>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</si>
  <si>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</si>
  <si>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</si>
  <si>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</si>
  <si>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</si>
  <si>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</si>
  <si>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</si>
  <si>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</si>
  <si>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</si>
  <si>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</si>
  <si>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</si>
  <si>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</si>
  <si>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</si>
  <si>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</si>
  <si>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</si>
  <si>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</si>
  <si>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</si>
  <si>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</si>
  <si>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</si>
  <si>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</si>
  <si>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</si>
  <si>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</si>
  <si>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</si>
  <si>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</si>
  <si>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</si>
  <si>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</si>
  <si>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</si>
  <si>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</si>
  <si>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</si>
  <si>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</si>
  <si>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</si>
  <si>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</si>
  <si>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</si>
  <si>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</si>
  <si>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</si>
  <si>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</si>
  <si>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</si>
  <si>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</si>
  <si>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</si>
  <si>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</si>
  <si>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</si>
  <si>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</si>
  <si>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</si>
  <si>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</si>
  <si>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</si>
  <si>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</si>
  <si>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</si>
  <si>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</si>
  <si>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</si>
  <si>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</si>
  <si>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</si>
  <si>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</si>
  <si>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</si>
  <si>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</si>
  <si>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</si>
  <si>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</si>
  <si>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</si>
  <si>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</si>
  <si>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</si>
  <si>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</si>
  <si>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</si>
  <si>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</si>
  <si>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</si>
  <si>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</si>
  <si>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</si>
  <si>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</si>
  <si>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</si>
  <si>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</si>
  <si>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</si>
  <si>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</si>
  <si>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</si>
  <si>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</si>
  <si>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</si>
  <si>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</si>
  <si>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</si>
  <si>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</si>
  <si>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</si>
  <si>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</si>
  <si>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</si>
  <si>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</si>
  <si>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</si>
  <si>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</si>
  <si>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</si>
  <si>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</si>
  <si>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</si>
  <si>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</si>
  <si>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</si>
  <si>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</si>
  <si>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</si>
  <si>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</si>
  <si>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</si>
  <si>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</si>
  <si>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</si>
  <si>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</si>
  <si>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</si>
  <si>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</si>
  <si>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</si>
  <si>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</si>
  <si>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</si>
  <si>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</si>
  <si>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</si>
  <si>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</si>
  <si>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</si>
  <si>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</si>
  <si>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</si>
  <si>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</si>
  <si>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</si>
  <si>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</si>
  <si>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</si>
  <si>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</si>
  <si>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</si>
  <si>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</si>
  <si>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</si>
  <si>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</si>
  <si>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</si>
  <si>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</si>
  <si>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</si>
  <si>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</si>
  <si>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</si>
  <si>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</si>
  <si>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</si>
  <si>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</si>
  <si>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</si>
  <si>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</si>
  <si>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</si>
  <si>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</si>
  <si>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</si>
  <si>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</si>
  <si>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</si>
  <si>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</si>
  <si>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</si>
  <si>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</si>
  <si>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</si>
  <si>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</si>
  <si>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</si>
  <si>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</si>
  <si>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</si>
  <si>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</si>
  <si>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</si>
  <si>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</si>
  <si>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</si>
  <si>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</si>
  <si>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</si>
  <si>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</si>
  <si>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</si>
  <si>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</si>
  <si>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</si>
  <si>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</si>
  <si>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</si>
  <si>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</si>
  <si>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</si>
  <si>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</si>
  <si>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</si>
  <si>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</si>
  <si>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</si>
  <si>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</si>
  <si>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</si>
  <si>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</si>
  <si>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</si>
  <si>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</si>
  <si>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</si>
  <si>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</si>
  <si>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</si>
  <si>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</si>
  <si>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</si>
  <si>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</si>
  <si>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</si>
  <si>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</si>
  <si>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</si>
  <si>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</si>
  <si>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</si>
  <si>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</si>
  <si>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</si>
  <si>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</si>
  <si>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</si>
  <si>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</si>
  <si>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</si>
  <si>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</si>
  <si>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</si>
  <si>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</si>
  <si>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</si>
  <si>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</si>
  <si>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</si>
  <si>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</si>
  <si>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</si>
  <si>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</si>
  <si>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</si>
  <si>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</si>
  <si>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</si>
  <si>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</si>
  <si>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</si>
  <si>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</si>
  <si>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</si>
  <si>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</si>
  <si>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</si>
  <si>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</si>
  <si>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</si>
  <si>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</si>
  <si>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</si>
  <si>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</si>
  <si>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</si>
  <si>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</si>
  <si>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</si>
  <si>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</si>
  <si>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</si>
  <si>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</si>
  <si>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</si>
  <si>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</si>
  <si>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</si>
  <si>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</si>
  <si>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</si>
  <si>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</si>
  <si>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</si>
  <si>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</si>
  <si>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</si>
  <si>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</si>
  <si>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</si>
  <si>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</si>
  <si>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</si>
  <si>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</si>
  <si>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</si>
  <si>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</si>
  <si>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</si>
  <si>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</si>
  <si>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</si>
  <si>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</si>
  <si>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</si>
  <si>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</si>
  <si>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</si>
  <si>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</si>
  <si>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</si>
  <si>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</si>
  <si>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</si>
  <si>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</si>
  <si>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</si>
  <si>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</si>
  <si>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</si>
  <si>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</si>
  <si>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</si>
  <si>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</si>
  <si>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</si>
  <si>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</si>
  <si>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</si>
  <si>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</si>
  <si>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</si>
  <si>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</si>
  <si>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</si>
  <si>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</si>
  <si>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</si>
  <si>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</si>
  <si>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</si>
  <si>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</si>
  <si>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</si>
  <si>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</si>
  <si>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</si>
  <si>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</si>
  <si>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</si>
  <si>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</si>
  <si>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</si>
  <si>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</si>
  <si>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</si>
  <si>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</si>
  <si>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</si>
  <si>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</si>
  <si>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</si>
  <si>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</si>
  <si>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</si>
  <si>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</si>
  <si>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</si>
  <si>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</si>
  <si>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</si>
  <si>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</si>
  <si>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</si>
  <si>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</si>
  <si>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</si>
  <si>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</si>
  <si>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</si>
  <si>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</si>
  <si>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</si>
  <si>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</si>
  <si>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</si>
  <si>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</si>
  <si>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</si>
  <si>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</si>
  <si>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</si>
  <si>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</si>
  <si>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</si>
  <si>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</si>
  <si>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</si>
  <si>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</si>
  <si>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</si>
  <si>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</si>
  <si>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</si>
  <si>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</si>
  <si>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</si>
  <si>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</si>
  <si>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</si>
  <si>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</si>
  <si>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</si>
  <si>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</si>
  <si>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</si>
  <si>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</si>
  <si>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</si>
  <si>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</si>
  <si>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</si>
  <si>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</si>
  <si>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</si>
  <si>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</si>
  <si>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</si>
  <si>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</si>
  <si>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</si>
  <si>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</si>
  <si>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</si>
  <si>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</si>
  <si>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</si>
  <si>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</si>
  <si>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</si>
  <si>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</si>
  <si>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</si>
  <si>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</si>
  <si>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</si>
  <si>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</si>
  <si>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</si>
  <si>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</si>
  <si>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</si>
  <si>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</si>
  <si>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</si>
  <si>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</si>
  <si>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</si>
  <si>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</si>
  <si>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</si>
  <si>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</si>
  <si>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</si>
  <si>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</si>
  <si>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</si>
  <si>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</si>
  <si>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</si>
  <si>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</si>
  <si>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</si>
  <si>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</si>
  <si>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</si>
  <si>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</si>
  <si>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</si>
  <si>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</si>
  <si>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</si>
  <si>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</si>
  <si>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</si>
  <si>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</si>
  <si>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</si>
  <si>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</si>
  <si>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</si>
  <si>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</si>
  <si>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</si>
  <si>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</si>
  <si>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</si>
  <si>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</si>
  <si>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</si>
  <si>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</si>
  <si>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</si>
  <si>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</si>
  <si>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</si>
  <si>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</si>
  <si>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</si>
  <si>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</si>
  <si>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</si>
  <si>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</si>
  <si>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</si>
  <si>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</si>
  <si>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</si>
  <si>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</si>
  <si>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</si>
  <si>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</si>
  <si>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</si>
  <si>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</si>
  <si>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</si>
  <si>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</si>
  <si>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</si>
  <si>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</si>
  <si>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</si>
  <si>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</si>
  <si>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</si>
  <si>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</si>
  <si>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</si>
  <si>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</si>
  <si>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</si>
  <si>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</si>
  <si>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</si>
  <si>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</si>
  <si>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</si>
  <si>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</si>
  <si>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</si>
  <si>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</si>
  <si>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</si>
  <si>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</si>
  <si>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</si>
  <si>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</si>
  <si>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</si>
  <si>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</si>
  <si>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</si>
  <si>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</si>
  <si>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</si>
  <si>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</si>
  <si>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</si>
  <si>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</si>
  <si>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</si>
  <si>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</si>
  <si>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</si>
  <si>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</si>
  <si>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</si>
  <si>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</si>
  <si>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</si>
  <si>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</si>
  <si>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</si>
  <si>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</si>
  <si>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</si>
  <si>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</si>
  <si>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</si>
  <si>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</si>
  <si>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</si>
  <si>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</si>
  <si>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</si>
  <si>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</si>
  <si>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</si>
  <si>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</si>
  <si>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</si>
  <si>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</si>
  <si>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</si>
  <si>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</si>
  <si>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</si>
  <si>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</si>
  <si>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</si>
  <si>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</si>
  <si>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</si>
  <si>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</si>
  <si>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</si>
  <si>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</si>
  <si>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</si>
  <si>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</si>
  <si>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</si>
  <si>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</si>
  <si>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</si>
  <si>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</si>
  <si>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</si>
  <si>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</si>
  <si>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</si>
  <si>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</si>
  <si>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</si>
  <si>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</si>
  <si>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</si>
  <si>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</si>
  <si>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</si>
  <si>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</si>
  <si>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</si>
  <si>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</si>
  <si>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</si>
  <si>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</si>
  <si>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</si>
  <si>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</si>
  <si>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</si>
  <si>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</si>
  <si>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</si>
  <si>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</si>
  <si>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</si>
  <si>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</si>
  <si>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</si>
  <si>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</si>
  <si>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</si>
  <si>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</si>
  <si>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</si>
  <si>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</si>
  <si>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</si>
  <si>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</si>
  <si>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</si>
  <si>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</si>
  <si>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</si>
  <si>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</si>
  <si>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</si>
  <si>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</si>
  <si>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</si>
  <si>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</si>
  <si>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</si>
  <si>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</si>
  <si>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</si>
  <si>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</si>
  <si>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</si>
  <si>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</si>
  <si>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</si>
  <si>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</si>
  <si>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</si>
  <si>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</si>
  <si>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</si>
  <si>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</si>
  <si>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</si>
  <si>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</si>
  <si>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</si>
  <si>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</si>
  <si>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</si>
  <si>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</si>
  <si>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</si>
  <si>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</si>
  <si>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</si>
  <si>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</si>
  <si>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</si>
  <si>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</si>
  <si>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</si>
  <si>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</si>
  <si>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</si>
  <si>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</si>
  <si>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</si>
  <si>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</si>
  <si>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</si>
  <si>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</si>
  <si>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</si>
  <si>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</si>
  <si>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</si>
  <si>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</si>
  <si>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</si>
  <si>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</si>
  <si>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</si>
  <si>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</si>
  <si>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</si>
  <si>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</si>
  <si>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</si>
  <si>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</si>
  <si>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</si>
  <si>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</si>
  <si>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</si>
  <si>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</si>
  <si>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</si>
  <si>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</si>
  <si>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</si>
  <si>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</si>
  <si>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</si>
  <si>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</si>
  <si>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</si>
  <si>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</si>
  <si>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</si>
  <si>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</si>
  <si>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</si>
  <si>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</si>
  <si>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</si>
  <si>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</si>
  <si>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</si>
  <si>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</si>
  <si>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</si>
  <si>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</si>
  <si>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</si>
  <si>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</si>
  <si>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</si>
  <si>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</si>
  <si>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</si>
  <si>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</si>
  <si>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</si>
  <si>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</si>
  <si>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</si>
  <si>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</si>
  <si>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</si>
  <si>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</si>
  <si>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</si>
  <si>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</si>
  <si>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</si>
  <si>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</si>
  <si>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</si>
  <si>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</si>
  <si>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</si>
  <si>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</si>
  <si>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</si>
  <si>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</si>
  <si>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</si>
  <si>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</si>
  <si>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</si>
  <si>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</si>
  <si>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</si>
  <si>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</si>
  <si>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</si>
  <si>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</si>
  <si>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</si>
  <si>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</si>
  <si>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</si>
  <si>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</si>
  <si>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</si>
  <si>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</si>
  <si>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</si>
  <si>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</si>
  <si>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</si>
  <si>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</si>
  <si>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</si>
  <si>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</si>
  <si>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</si>
  <si>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</si>
  <si>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</si>
  <si>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</si>
  <si>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</si>
  <si>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</si>
  <si>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</si>
  <si>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</si>
  <si>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</si>
  <si>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</si>
  <si>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</si>
  <si>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</si>
  <si>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</si>
  <si>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</si>
  <si>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</si>
  <si>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</si>
  <si>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</si>
  <si>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</si>
  <si>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</si>
  <si>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</si>
  <si>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</si>
  <si>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</si>
  <si>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</si>
  <si>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</si>
  <si>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</si>
  <si>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</si>
  <si>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</si>
  <si>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</si>
  <si>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</si>
  <si>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</si>
  <si>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</si>
  <si>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</si>
  <si>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</si>
  <si>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</si>
  <si>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</si>
  <si>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</si>
  <si>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</si>
  <si>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</si>
  <si>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</si>
  <si>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</si>
  <si>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</si>
  <si>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</si>
  <si>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</si>
  <si>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</si>
  <si>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</si>
  <si>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</si>
  <si>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</si>
  <si>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</si>
  <si>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</si>
  <si>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</si>
  <si>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</si>
  <si>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</si>
  <si>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</si>
  <si>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</si>
  <si>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</si>
  <si>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</si>
  <si>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</si>
  <si>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</si>
  <si>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</si>
  <si>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</si>
  <si>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</si>
  <si>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</si>
  <si>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</si>
  <si>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</si>
  <si>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</si>
  <si>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</si>
  <si>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</si>
  <si>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</si>
  <si>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</si>
  <si>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</si>
  <si>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</si>
  <si>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</si>
  <si>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</si>
  <si>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</si>
  <si>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</si>
  <si>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</si>
  <si>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</si>
  <si>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</si>
  <si>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</si>
  <si>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</si>
  <si>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</si>
  <si>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</si>
  <si>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</si>
  <si>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</si>
  <si>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</si>
  <si>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</si>
  <si>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</si>
  <si>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</si>
  <si>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</si>
  <si>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</si>
  <si>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</si>
  <si>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</si>
  <si>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</si>
  <si>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</si>
  <si>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</si>
  <si>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</si>
  <si>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</si>
  <si>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</si>
  <si>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</si>
  <si>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</si>
  <si>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</si>
  <si>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</si>
  <si>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</si>
  <si>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</si>
  <si>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</si>
  <si>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</si>
  <si>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</si>
  <si>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</si>
  <si>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</si>
  <si>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</si>
  <si>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</si>
  <si>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</si>
  <si>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</si>
  <si>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</si>
  <si>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</si>
  <si>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</si>
  <si>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</si>
  <si>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</si>
  <si>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</si>
  <si>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</si>
  <si>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</si>
  <si>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</si>
  <si>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</si>
  <si>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</si>
  <si>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</si>
  <si>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</si>
  <si>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</si>
  <si>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</si>
  <si>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</si>
  <si>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</si>
  <si>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</si>
  <si>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</si>
  <si>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</si>
  <si>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</si>
  <si>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</si>
  <si>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</si>
  <si>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</si>
  <si>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</si>
  <si>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</si>
  <si>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</si>
  <si>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</si>
  <si>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</si>
  <si>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</si>
  <si>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</si>
  <si>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</si>
  <si>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</si>
  <si>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</si>
  <si>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</si>
  <si>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</si>
  <si>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</si>
  <si>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</si>
  <si>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</si>
  <si>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</si>
  <si>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</si>
  <si>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</si>
  <si>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</si>
  <si>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</si>
  <si>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</si>
  <si>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</si>
  <si>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</si>
  <si>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</si>
  <si>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</si>
  <si>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</si>
  <si>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</si>
  <si>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</si>
  <si>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</si>
  <si>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</si>
  <si>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</si>
  <si>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</si>
  <si>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</si>
  <si>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</si>
  <si>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</si>
  <si>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</si>
  <si>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</si>
  <si>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</si>
  <si>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</si>
  <si>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</si>
  <si>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</si>
  <si>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</si>
  <si>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</si>
  <si>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</si>
  <si>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</si>
  <si>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</si>
  <si>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</si>
  <si>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</si>
  <si>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</si>
  <si>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</si>
  <si>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</si>
  <si>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</si>
  <si>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</si>
  <si>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</si>
  <si>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</si>
  <si>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</si>
  <si>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</si>
  <si>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</si>
  <si>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</si>
  <si>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</si>
  <si>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</si>
  <si>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</si>
  <si>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</si>
  <si>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</si>
  <si>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</si>
  <si>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</si>
  <si>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</si>
  <si>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</si>
  <si>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</si>
  <si>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</si>
  <si>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</si>
  <si>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</si>
  <si>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</si>
  <si>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</si>
  <si>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</si>
  <si>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</si>
  <si>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</si>
  <si>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</si>
  <si>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</si>
  <si>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</si>
  <si>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</si>
  <si>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</si>
  <si>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</si>
  <si>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</si>
  <si>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</si>
  <si>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</si>
  <si>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</si>
  <si>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</si>
  <si>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</si>
  <si>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</si>
  <si>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</si>
  <si>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</si>
  <si>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</si>
  <si>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</si>
  <si>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</si>
  <si>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</si>
  <si>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</si>
  <si>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</si>
  <si>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</si>
  <si>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</si>
  <si>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</si>
  <si>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</si>
  <si>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</si>
  <si>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</si>
  <si>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</si>
  <si>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</si>
  <si>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</si>
  <si>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</si>
  <si>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</si>
  <si>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</si>
  <si>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</si>
  <si>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</si>
  <si>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</si>
  <si>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</si>
  <si>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</si>
  <si>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</si>
  <si>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</si>
  <si>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</si>
  <si>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</si>
  <si>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</si>
  <si>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</si>
  <si>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</si>
  <si>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</si>
  <si>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</si>
  <si>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</si>
  <si>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</si>
  <si>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</si>
  <si>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</si>
  <si>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</si>
  <si>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</si>
  <si>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</si>
  <si>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</si>
  <si>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</si>
  <si>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</si>
  <si>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</si>
  <si>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</si>
  <si>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</si>
  <si>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</si>
  <si>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</si>
  <si>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</si>
  <si>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</si>
  <si>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</si>
  <si>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</si>
  <si>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</si>
  <si>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</si>
  <si>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</si>
  <si>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</si>
  <si>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</si>
  <si>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</si>
  <si>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</si>
  <si>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</si>
  <si>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</si>
  <si>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</si>
  <si>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</si>
  <si>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</si>
  <si>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</si>
  <si>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</si>
  <si>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</si>
  <si>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</si>
  <si>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</si>
  <si>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</si>
  <si>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</si>
  <si>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</si>
  <si>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</si>
  <si>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</si>
  <si>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</si>
  <si>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</si>
  <si>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</si>
  <si>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</si>
  <si>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</si>
  <si>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</si>
  <si>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</si>
  <si>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</si>
  <si>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</si>
  <si>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</si>
  <si>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</si>
  <si>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</si>
  <si>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</si>
  <si>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</si>
  <si>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</si>
  <si>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</si>
  <si>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</si>
  <si>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</si>
  <si>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</si>
  <si>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</si>
  <si>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</si>
  <si>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</si>
  <si>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</si>
  <si>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</si>
  <si>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</si>
  <si>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</si>
  <si>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</si>
  <si>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</si>
  <si>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</si>
  <si>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</si>
  <si>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</si>
  <si>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</si>
  <si>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</si>
  <si>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</si>
  <si>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</si>
  <si>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</si>
  <si>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</si>
  <si>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</si>
  <si>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</si>
  <si>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</si>
  <si>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</si>
  <si>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</si>
  <si>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</si>
  <si>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</si>
  <si>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</si>
  <si>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</si>
  <si>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</si>
  <si>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</si>
  <si>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</si>
  <si>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</si>
  <si>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</si>
  <si>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</si>
  <si>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</si>
  <si>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</si>
  <si>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</si>
  <si>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</si>
  <si>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</si>
  <si>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</si>
  <si>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</si>
  <si>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</si>
  <si>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</si>
  <si>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</si>
  <si>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</si>
  <si>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</si>
  <si>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</si>
  <si>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</si>
  <si>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</si>
  <si>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</si>
  <si>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</si>
  <si>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</si>
  <si>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</si>
  <si>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</si>
  <si>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</si>
  <si>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</si>
  <si>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</si>
  <si>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</si>
  <si>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</si>
  <si>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</si>
  <si>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</si>
  <si>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</si>
  <si>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</si>
  <si>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</si>
  <si>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</si>
  <si>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</si>
  <si>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</si>
  <si>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</si>
  <si>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</si>
  <si>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</si>
  <si>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</si>
  <si>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</si>
  <si>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</si>
  <si>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</si>
  <si>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</si>
  <si>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</si>
  <si>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</si>
  <si>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</si>
  <si>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</si>
  <si>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</si>
  <si>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</si>
  <si>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</si>
  <si>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</si>
  <si>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</si>
  <si>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</si>
  <si>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</si>
  <si>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</si>
  <si>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</si>
  <si>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</si>
  <si>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</si>
  <si>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</si>
  <si>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</si>
  <si>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</si>
  <si>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</si>
  <si>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</si>
  <si>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</si>
  <si>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</si>
  <si>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</si>
  <si>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</si>
  <si>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</si>
  <si>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</si>
  <si>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</si>
  <si>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</si>
  <si>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</si>
  <si>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</si>
  <si>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</si>
  <si>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</si>
  <si>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</si>
  <si>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</si>
  <si>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</si>
  <si>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</si>
  <si>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</si>
  <si>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</si>
  <si>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</si>
  <si>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</si>
  <si>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</si>
  <si>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</si>
  <si>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</si>
  <si>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</si>
  <si>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</si>
  <si>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</si>
  <si>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</si>
  <si>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</si>
  <si>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</si>
  <si>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</si>
  <si>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</si>
  <si>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</si>
  <si>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</si>
  <si>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</si>
  <si>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</si>
  <si>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</si>
  <si>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</si>
  <si>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</si>
  <si>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</si>
  <si>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</si>
  <si>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</si>
  <si>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</si>
  <si>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</si>
  <si>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</si>
  <si>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</si>
  <si>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</si>
  <si>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</si>
  <si>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</si>
  <si>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</si>
  <si>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</si>
  <si>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</si>
  <si>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</si>
  <si>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</si>
  <si>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</si>
  <si>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</si>
  <si>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</si>
  <si>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</si>
  <si>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</si>
  <si>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</si>
  <si>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</si>
  <si>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</si>
  <si>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</si>
  <si>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</si>
  <si>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</si>
  <si>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</si>
  <si>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</si>
  <si>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</si>
  <si>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</si>
  <si>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</si>
  <si>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</si>
  <si>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</si>
  <si>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</si>
  <si>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</si>
  <si>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</si>
  <si>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</si>
  <si>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</si>
  <si>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</si>
  <si>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</si>
  <si>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</si>
  <si>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</si>
  <si>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</si>
  <si>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</si>
  <si>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</si>
  <si>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</si>
  <si>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</si>
  <si>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</si>
  <si>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</si>
  <si>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</si>
  <si>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</si>
  <si>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</si>
  <si>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</si>
  <si>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</si>
  <si>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</si>
  <si>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</si>
  <si>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</si>
  <si>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</si>
  <si>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</si>
  <si>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</si>
  <si>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</si>
  <si>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</si>
  <si>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</si>
  <si>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</si>
  <si>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</si>
  <si>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</si>
  <si>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</si>
  <si>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</si>
  <si>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</si>
  <si>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</si>
  <si>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</si>
  <si>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</si>
  <si>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</si>
  <si>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</si>
  <si>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</si>
  <si>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</si>
  <si>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</si>
  <si>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</si>
  <si>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</si>
  <si>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</si>
  <si>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</si>
  <si>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</si>
  <si>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</si>
  <si>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</si>
  <si>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</si>
  <si>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</si>
  <si>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</si>
  <si>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</si>
  <si>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</si>
  <si>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</si>
  <si>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</si>
  <si>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</si>
  <si>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</si>
  <si>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</si>
  <si>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</si>
  <si>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</si>
  <si>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</si>
  <si>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</si>
  <si>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</si>
  <si>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</si>
  <si>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</si>
  <si>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</si>
  <si>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</si>
  <si>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</si>
  <si>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</si>
  <si>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</si>
  <si>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</si>
  <si>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</si>
  <si>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</si>
  <si>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</si>
  <si>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</si>
  <si>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</si>
  <si>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</si>
  <si>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</si>
  <si>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</si>
  <si>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</si>
  <si>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</si>
  <si>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</si>
  <si>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</si>
  <si>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</si>
  <si>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</si>
  <si>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</si>
  <si>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</si>
  <si>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</si>
  <si>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</si>
  <si>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</si>
  <si>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</si>
  <si>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</si>
  <si>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</si>
  <si>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</si>
  <si>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</si>
  <si>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</si>
  <si>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</si>
  <si>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</si>
  <si>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</si>
  <si>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</si>
  <si>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</si>
  <si>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</si>
  <si>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</si>
  <si>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</si>
  <si>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</si>
  <si>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</si>
  <si>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</si>
  <si>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</si>
  <si>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</si>
  <si>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</si>
  <si>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</si>
  <si>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</si>
  <si>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</si>
  <si>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</si>
  <si>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</si>
  <si>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</si>
  <si>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</si>
  <si>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</si>
  <si>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</si>
  <si>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</si>
  <si>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</si>
  <si>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</si>
  <si>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</si>
  <si>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</si>
  <si>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</si>
  <si>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</si>
  <si>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</si>
  <si>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</si>
  <si>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</si>
  <si>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</si>
  <si>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</si>
  <si>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</si>
  <si>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</si>
  <si>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</si>
  <si>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</si>
  <si>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</si>
  <si>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</si>
  <si>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</si>
  <si>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</si>
  <si>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</si>
  <si>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</si>
  <si>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</si>
  <si>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</si>
  <si>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</si>
  <si>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</si>
  <si>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</si>
  <si>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</si>
  <si>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</si>
  <si>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</si>
  <si>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</si>
  <si>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</si>
  <si>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</si>
  <si>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</si>
  <si>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</si>
  <si>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</si>
  <si>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</si>
  <si>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</si>
  <si>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</si>
  <si>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</si>
  <si>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</si>
  <si>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</si>
  <si>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</si>
  <si>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</si>
  <si>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</si>
  <si>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</si>
  <si>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</si>
  <si>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</si>
  <si>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</si>
  <si>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</si>
  <si>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</si>
  <si>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</si>
  <si>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</si>
  <si>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</si>
  <si>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</si>
  <si>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</si>
  <si>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</si>
  <si>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</si>
  <si>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</si>
  <si>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</si>
  <si>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</si>
  <si>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</si>
  <si>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</si>
  <si>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</si>
  <si>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</si>
  <si>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</si>
  <si>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</si>
  <si>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</si>
  <si>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</si>
  <si>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</si>
  <si>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</si>
  <si>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</si>
  <si>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</si>
  <si>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</si>
  <si>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</si>
  <si>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</si>
  <si>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</si>
  <si>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</si>
  <si>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</si>
  <si>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</si>
  <si>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</si>
  <si>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</si>
  <si>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</si>
  <si>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</si>
  <si>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</si>
  <si>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</si>
  <si>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</si>
  <si>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</si>
  <si>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</si>
  <si>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</si>
  <si>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</si>
  <si>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</si>
  <si>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</si>
  <si>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</si>
  <si>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</si>
  <si>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</si>
  <si>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</si>
  <si>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</si>
  <si>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</si>
  <si>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</si>
  <si>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</si>
  <si>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</si>
  <si>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</si>
  <si>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</si>
  <si>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</si>
  <si>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</si>
  <si>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</si>
  <si>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</si>
  <si>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</si>
  <si>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</si>
  <si>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</si>
  <si>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</si>
  <si>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</si>
  <si>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</si>
  <si>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</si>
  <si>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</si>
  <si>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</si>
  <si>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</si>
  <si>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</si>
  <si>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</si>
  <si>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</si>
  <si>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</si>
  <si>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</si>
  <si>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</si>
  <si>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</si>
  <si>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</si>
  <si>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</si>
  <si>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</si>
  <si>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</si>
  <si>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</si>
  <si>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</si>
  <si>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</si>
  <si>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</si>
  <si>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</si>
  <si>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</si>
  <si>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</si>
  <si>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</si>
  <si>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</si>
  <si>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</si>
  <si>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</si>
  <si>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</si>
  <si>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</si>
  <si>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</si>
  <si>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</si>
  <si>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</si>
  <si>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</si>
  <si>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</si>
  <si>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</si>
  <si>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</si>
  <si>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</si>
  <si>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</si>
  <si>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</si>
  <si>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</si>
  <si>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</si>
  <si>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</si>
  <si>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</si>
  <si>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</si>
  <si>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</si>
  <si>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</si>
  <si>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</si>
  <si>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</si>
  <si>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</si>
  <si>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</si>
  <si>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</si>
  <si>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</si>
  <si>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</si>
  <si>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</si>
  <si>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</si>
  <si>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</si>
  <si>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</si>
  <si>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</si>
  <si>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</si>
  <si>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</si>
  <si>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</si>
  <si>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</si>
  <si>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</si>
  <si>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</si>
  <si>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</si>
  <si>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</si>
  <si>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</si>
  <si>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</si>
  <si>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</si>
  <si>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</si>
  <si>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</si>
  <si>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</si>
  <si>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</si>
  <si>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</si>
  <si>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</si>
  <si>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</si>
  <si>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</si>
  <si>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</si>
  <si>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</si>
  <si>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</si>
  <si>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</si>
  <si>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</si>
  <si>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</si>
  <si>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</si>
  <si>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</si>
  <si>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</si>
  <si>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</si>
  <si>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</si>
  <si>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</si>
  <si>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</si>
  <si>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</si>
  <si>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</si>
  <si>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</si>
  <si>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</si>
  <si>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</si>
  <si>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</si>
  <si>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</si>
  <si>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</si>
  <si>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</si>
  <si>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</si>
  <si>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</si>
  <si>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</si>
  <si>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</si>
  <si>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</si>
  <si>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</si>
  <si>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</si>
  <si>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</si>
  <si>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</si>
  <si>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</si>
  <si>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</si>
  <si>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</si>
  <si>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</si>
  <si>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</si>
  <si>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</si>
  <si>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</si>
  <si>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</si>
  <si>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</si>
  <si>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</si>
  <si>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</si>
  <si>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</si>
  <si>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</si>
  <si>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</si>
  <si>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</si>
  <si>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</si>
  <si>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</si>
  <si>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</si>
  <si>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</si>
  <si>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</si>
  <si>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</si>
  <si>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</si>
  <si>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</si>
  <si>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</si>
  <si>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</si>
  <si>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</si>
  <si>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</si>
  <si>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</si>
  <si>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</si>
  <si>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</si>
  <si>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</si>
  <si>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</si>
  <si>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</si>
  <si>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</si>
  <si>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</si>
  <si>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</si>
  <si>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</si>
  <si>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</si>
  <si>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</si>
  <si>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</si>
  <si>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</si>
  <si>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</si>
  <si>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</si>
  <si>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</si>
  <si>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</si>
  <si>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</si>
  <si>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</si>
  <si>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</si>
  <si>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</si>
  <si>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</si>
  <si>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</si>
  <si>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</si>
  <si>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</si>
  <si>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</si>
  <si>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</si>
  <si>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</si>
  <si>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</si>
  <si>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</si>
  <si>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</si>
  <si>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</si>
  <si>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</si>
  <si>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</si>
  <si>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</si>
  <si>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</si>
  <si>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</si>
  <si>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</si>
  <si>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</si>
  <si>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</si>
  <si>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</si>
  <si>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</si>
  <si>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</si>
  <si>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</si>
  <si>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</si>
  <si>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</si>
  <si>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</si>
  <si>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</si>
  <si>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</si>
  <si>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</si>
  <si>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</si>
  <si>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</si>
  <si>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</si>
  <si>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</si>
  <si>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</si>
  <si>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</si>
  <si>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</si>
  <si>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</si>
  <si>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</si>
  <si>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</si>
  <si>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</si>
  <si>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</si>
  <si>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</si>
  <si>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</si>
  <si>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</si>
  <si>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</si>
  <si>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</si>
  <si>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</si>
  <si>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</si>
  <si>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</si>
  <si>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</si>
  <si>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</si>
  <si>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</si>
  <si>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</si>
  <si>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</si>
  <si>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</si>
  <si>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</si>
  <si>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</si>
  <si>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</si>
  <si>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</si>
  <si>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</si>
  <si>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</si>
  <si>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</si>
  <si>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</si>
  <si>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</si>
  <si>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</si>
  <si>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</si>
  <si>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</si>
  <si>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</si>
  <si>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</si>
  <si>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</si>
  <si>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</si>
  <si>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</si>
  <si>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</si>
  <si>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</si>
  <si>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</si>
  <si>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</si>
  <si>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</si>
  <si>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</si>
  <si>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</si>
  <si>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</si>
  <si>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</si>
  <si>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</si>
  <si>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</si>
  <si>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</si>
  <si>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</si>
  <si>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</si>
  <si>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</si>
  <si>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</si>
  <si>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</si>
  <si>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</si>
  <si>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</si>
  <si>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</si>
  <si>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</si>
  <si>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</si>
  <si>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</si>
  <si>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</si>
  <si>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</si>
  <si>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</si>
  <si>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</si>
  <si>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</si>
  <si>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</si>
  <si>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</si>
  <si>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Beispielstrasse 1</t>
  </si>
  <si>
    <t>Route du Test 14b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</si>
  <si>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</si>
  <si>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</si>
  <si>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</si>
  <si>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</si>
  <si>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Restaurant "Am Wald"</t>
  </si>
  <si>
    <t>CHE-123.456.789</t>
  </si>
  <si>
    <t>Beispiel AG</t>
  </si>
  <si>
    <t>Verwaltung</t>
  </si>
  <si>
    <t>Bürogebäude - Stockwerk 1 &amp; 2</t>
  </si>
  <si>
    <t>Exemple SA</t>
  </si>
  <si>
    <t>kWh/a</t>
  </si>
  <si>
    <t>Wohnen EFH</t>
  </si>
  <si>
    <t>Habitat individuel</t>
  </si>
  <si>
    <t>Abitazioni monofamiliari</t>
  </si>
  <si>
    <t>Wohnen MFH</t>
  </si>
  <si>
    <t>Habitat collectif</t>
  </si>
  <si>
    <t>Abitazioni plurifamiliari</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</si>
  <si>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</si>
  <si>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</si>
  <si>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</si>
  <si>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</si>
  <si>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</si>
  <si>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</si>
  <si>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</si>
  <si>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</si>
  <si>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</si>
  <si>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</si>
  <si>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</si>
  <si>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</si>
  <si>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</si>
  <si>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</si>
  <si>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</si>
  <si>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Ospedali</t>
  </si>
  <si>
    <t>Industrie</t>
  </si>
  <si>
    <t>Lager</t>
  </si>
  <si>
    <t>Dépôts</t>
  </si>
  <si>
    <t>Magazzini</t>
  </si>
  <si>
    <t>Sportbauten</t>
  </si>
  <si>
    <t>Installations sportives</t>
  </si>
  <si>
    <t xml:space="preserve">Impianti sportivi </t>
  </si>
  <si>
    <t>Hallenbäder</t>
  </si>
  <si>
    <t>Piscines couvertes</t>
  </si>
  <si>
    <t>Piscine coperte</t>
  </si>
  <si>
    <t>Innenraum-Beleuchtungsanlagen in Gebäuden.</t>
  </si>
  <si>
    <t>Installations d’éclairage à l’intérieur de bâtiments.</t>
  </si>
  <si>
    <t>Impianti di illuminazione per interni di edifici.</t>
  </si>
  <si>
    <t>Planung, Installation und Inbetriebnahme des neuen Systems müssen durch eine qualifizierte Fachperson / Unternehmung durchgeführt und nach dem Abschluss messtechnisch geprüft werden.</t>
  </si>
  <si>
    <t>Le nouveau système doit être planifié, installé et mis en service par un spécialiste / une entreprise qualifiée et faire l’objet d’une vérification avec mesures une fois achevé.</t>
  </si>
  <si>
    <t>La progettazione, l’installazione e la messa in funzione del nuovo sistema devono essere effettuate da una persona specializzata o un’azienda qualificata e sottoposte a un controllo metrologico al termine dei lavori.</t>
  </si>
  <si>
    <t>Qualitätsnachweis</t>
  </si>
  <si>
    <t>Attestation de qualité</t>
  </si>
  <si>
    <t>Prova di qualità</t>
  </si>
  <si>
    <t>Die Datenblätter (Format PDF) der eingesetzten Leuchten und Steuerungskomponenten</t>
  </si>
  <si>
    <t>Les fiches de données (format PDF) des luminaires et éléments de commande utilisés</t>
  </si>
  <si>
    <t>Schede tecniche (in formato PDF) degli apparecchi di illuminazione e dei componenti di comando utilizzati</t>
  </si>
  <si>
    <t>Ein messtechnischer Bericht (Format PDF) mit Dokumentation der korrekten Beleuchtungsstärken nach der Einregulierung</t>
  </si>
  <si>
    <t>Un rapport de mesure (format PDF) comprenant une documentation des éclairements lumineux corrects après réglage</t>
  </si>
  <si>
    <t>Rapporto metrologico (in formato PDF) con la documentazione dei livelli di illuminamento corretti dopo la regolazione</t>
  </si>
  <si>
    <t>Ein Energienachweis nach SIA 387/4:2023. Dafür zulässige Tools sind:</t>
  </si>
  <si>
    <t>Un justificatif énergétique selon SIA 387/4:2023. Outils admissibles :</t>
  </si>
  <si>
    <t>Certificazione energetica secondo SIA 387/4:2023. Gli strumenti consentiti sono:</t>
  </si>
  <si>
    <t>Ein kostenloses Online-Tool für die Berechnung des Energiebedarfs nach SIA-Norm 387/4</t>
  </si>
  <si>
    <t>un outil en ligne gratuit permettant de calculer la demande en énergie selon la norme SIA 387/4</t>
  </si>
  <si>
    <t>uno strumento online gratuito per il calcolo del fabbisogno energetico secondo la norma SIA 387/4.</t>
  </si>
  <si>
    <t xml:space="preserve">Ein kostenpflichtiges Berechnungs- und Nachweistool für Beleuchtungsinstallationen nach der Norm SIA 387/4. </t>
  </si>
  <si>
    <t xml:space="preserve">un outil payant de calcul et de vérification des installations d’éclairage selon la norme SIA 387/4. </t>
  </si>
  <si>
    <t>uno strumento a pagamento per il calcolo e la certificazione di impianti di illuminazione secondo la norma SIA 387/4;</t>
  </si>
  <si>
    <t>Ein kostenloses Excel-Tool für die Berechnung des Energiebedarfs nach SIA-Norm 387/4.</t>
  </si>
  <si>
    <t>un outil Excel gratuit permettant de calculer la demande en énergie selon la norme SIA 387/4.</t>
  </si>
  <si>
    <t>uno strumento Excel gratuito per il calcolo del fabbisogno energetico secondo la norma SIA 387/4;</t>
  </si>
  <si>
    <t>BE-01b</t>
  </si>
  <si>
    <t xml:space="preserve">Optimierung von bestehenden 
Innenraum-Beleuchtungsanlagen </t>
  </si>
  <si>
    <t xml:space="preserve">Optimisation d’installations 
d’éclairage intérieures </t>
  </si>
  <si>
    <t>Ottimizzazione di 
impianti di illuminazione per interni esistenti</t>
  </si>
  <si>
    <t>Optimierung von bestehenden, regelbaren Beleuchtungsanlagen oder Teilen davon (Anpassung der Beleuchtungsstärken auf normative Mindestanforderungen, Optimierung der Nachlaufzeiten durch korrekte Sensoreinstellungen und/oder Installation von zusätzlichen Detektions- und Steuerungskomponenten) im Innenraum. Diese Massnahme kann in Gebäuden umgesetzt werden, die bereits über eine regel- und ansteuerbare Beleuchtungsanlage verfügen oder deren Anlage anlässlich der Optimierung mit entsprechenden Betriebsgeräten und/oder Sensoren nachgerüstet wird.</t>
  </si>
  <si>
    <t>Optimisation d’installations d’éclairage réglables à l’intérieur ou d’éléments de ces installations (adaptation des éclairements lumineux aux exigences normatives minimales, optimisation des temps d’arrêt des capteurs grâce à des réglages corrects et/ou l’installation d’éléments de détection et de commande supplémentaires). Cette mesure peut être mise en œuvre dans les bâtiments disposant d’une installation d’éclairage réglable et commandable ou ceux dont l’installation se voit équiper d’appareillages de commande et/ou de capteurs correspondants à l’occasion de l’optimisation.</t>
  </si>
  <si>
    <t>Ottimizzazione di impianti di illuminazione per interni regolabili esistenti o di parti di essi (adeguamento dei livelli di illuminamento ai requisiti normativi minimi, ottimizzazione dei tempi di funzionamento per inerzia impostando correttamente i sensori e/o installazione di componenti aggiuntivi di rilevamento e controllo). Queste misure possono essere adottate in edifici che dispongano già di un impianto di illuminazione regolabile e comandabile o il cui impianto, nel quadro degli interventi di ottimizzazione, venga riequipaggiato con unità di alimentazione e/o sensori appropriati.</t>
  </si>
  <si>
    <t>Weitere Informationen zu den Annahmen und der Berechnungsmethode sind in der zugehörigen Dokumentation</t>
  </si>
  <si>
    <t>Des informations sur les hypothèses et la méthode de calcul se trouvent dans la documentation correspondante</t>
  </si>
  <si>
    <t xml:space="preserve">Per informazioni sulle ipotesi e sul metodo di calcolo, consultare la relativa documentazione </t>
  </si>
  <si>
    <t xml:space="preserve">Für den Stromverbrauch nach der Optimierung (neu) sind im Energienachweis die folgenden Kennzahlen einzusetzen: </t>
  </si>
  <si>
    <t xml:space="preserve">Les indicateurs suivants doivent être utilisés pour le calcul de la consommation électrique après optimisation (neu) dans le justificatif énergétique : </t>
  </si>
  <si>
    <t>Per il consumo di elettricità dopo l’ottimizzazione (neu) nella certificazione energetica si devono impiegare i seguenti indici:</t>
  </si>
  <si>
    <t>Alle übrigen Parameter dürfen für die Berechnung der Einsparung nicht verändert werden.</t>
  </si>
  <si>
    <t xml:space="preserve">Aucun autre paramètre ne doit être modifié pour le calcul des économies. </t>
  </si>
  <si>
    <t xml:space="preserve">Modificare gli altri parametri per calcolare il risparmio non è consentito. </t>
  </si>
  <si>
    <t>per gli apparecchi di illuminazione: la potenza di sistema secondo la scheda tecnica;</t>
  </si>
  <si>
    <t>per i sensori: regolazione in base alla presenza: "spegnimento a tempo"</t>
  </si>
  <si>
    <t>per gli apparecchi di illuminazione: l’effettiva potenza di esercizio impostata nei rispettivi locali secondo il protocollo di misurazione e impossibile da regolare su un valore eccessivo senza manipolare l’unità di alimentazione;</t>
  </si>
  <si>
    <t>per i sensori: l’effettiva impostazione conformemente al valore preselezionato secondo SIA 387/4; nel caso di sensori installati in aggiunta vale sempre quanto esposto sopra, anche se l’impianto (o parti di esso), prima dell’ottimizzazione, funzionava interamente senza sensori.</t>
  </si>
  <si>
    <t>für die Leuchten: die Systemleistung gemäss Datenblatt</t>
  </si>
  <si>
    <t>für die Sensoren: Regelung Präsenz: "Schaltuhr"</t>
  </si>
  <si>
    <t>für die Leuchten: die effektive Betriebsleistung, die in den jeweiligen Räumlichkeiten gemäss Messprotokoll eingestellt und nicht ohne Manipulation am Betriebsgerät übersteuerbar ist.</t>
  </si>
  <si>
    <t>für die Sensoren: effektive Einstellung, gem. Vorauswahl nach SIA 387/4. Bei zusätzlich installierten Sensoren gelten ebenfalls die obengenannten Vorgaben, auch wenn die Anlage (oder Teile davon) vor der Optimierung gänzlich ohne Sensoren betrieben wurde.</t>
  </si>
  <si>
    <t>pour les luminaires : la puissance selon fiche de données</t>
  </si>
  <si>
    <t>pour les capteurs : régulation par la présence: "horaire défini"</t>
  </si>
  <si>
    <t>pour les luminaires : la puissance de fonctionnement effective réglée dans les locaux concernés selon le protocole de mesure et impossible à dépasser sans manipuler activement l’appareillage de commande.</t>
  </si>
  <si>
    <t>pour les capteurs : réglage effectif, selon présélection selon SIA 387/4. Les prescriptions ci-dessus s’appliquent également lorsque des capteurs supplémentaires sont installés, même si l’installation (ou des parties de l’installation) fonctionnait sans capteurs avant l’optimisation.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</si>
  <si>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</si>
  <si>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</si>
  <si>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</si>
  <si>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</si>
  <si>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Risparmi</t>
  </si>
  <si>
    <t>Ancienne installation</t>
  </si>
  <si>
    <t>Nouvelle installation</t>
  </si>
  <si>
    <t>Alte Anlage</t>
  </si>
  <si>
    <t>Neue Anlage</t>
  </si>
  <si>
    <t>Vecchio impianto</t>
  </si>
  <si>
    <t>Nuovo impianto</t>
  </si>
  <si>
    <t>ReluxEnergy CH</t>
  </si>
  <si>
    <t xml:space="preserve">Der Stromverbrauch der Anlage ist gemäss SIA-Norm 387/4:2023 zu berechnen. Als anrechenbare Stromeinsparung gilt die Differenz zwischen dem Projektwert der bestehenden (alt) Anlage nach SIA 387/4:2023 und dem Projektwert der optimierten (neu) Anlage. Dabei sind für die Berechnung des Stromverbrauchs vor der Optimierung (alt) im Energienachweis die folgenden Kennzahlen einzusetzen: </t>
  </si>
  <si>
    <t xml:space="preserve">La consommation électrique de l’installation doit être calculée selon la norme SIA 387/4:2023. Les économies d’électricité comptabilisables correspondent à la différence entre la valeur projetée de l’installation actuelle (alt) selon SIA 387/4:2023 et la valeur projetée pour l’installation optimisée (neu). Les indicateurs suivants doivent être utilisés pour le calcul de la consommation électrique avant optimisation (alt) dans le justificatif énergétique : </t>
  </si>
  <si>
    <t xml:space="preserve">Il consumo di elettricità dell’impianto deve essere calcolato in conformità alla norma SIA 387/4:2023. Come risparmio di elettricità computabile si considera la differenza tra il valore di progetto dell’impianto attuale (alt) secondo SIA 387/4:2023 e il valore di progetto dell’impianto ottimizzato (neu), impiegando per il calcolo del consumo di elettricità prima dell’ottimizzazione (alt) nella certificazione energetica i seguenti indici: </t>
  </si>
  <si>
    <t>Ajout d'un tableau récapitulatif des modifications entre les versions antécédentes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</si>
  <si>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</si>
  <si>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</si>
  <si>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Minergie-Grenzwert nach SIA 387/4:2023
Beleuchtungsstärke höchstens 20% über den Mindestwerten nach SN EN 12464-1</t>
  </si>
  <si>
    <t>Champ d'application</t>
  </si>
  <si>
    <t>Hôpitaux</t>
  </si>
  <si>
    <t>Champ verrouillé</t>
  </si>
  <si>
    <t>Valeur limite Minergie selon SIA 387/4:2023
Eclairement lumineux dépassant de 20% au plus les valeurs minimales selon SN EN 12464-1</t>
  </si>
  <si>
    <t>Valore limite Minergie secondo SIA 387/4:2023
Livello di illuminamento al massimo del 20 % al di sopra dei valori minimi secondo SN EN 12464-1</t>
  </si>
  <si>
    <t>https://pubdb.bfe.admin.ch/de/publication/download/11598</t>
  </si>
  <si>
    <t>https://pubdb.bfe.admin.ch/fr/publication/download/11598</t>
  </si>
  <si>
    <t>https://pubdb.bfe.admin.ch/it/publication/download/11598</t>
  </si>
  <si>
    <t>https://www.lighttool.ch/</t>
  </si>
  <si>
    <t>Calculight*</t>
  </si>
  <si>
    <t>Lighttool**</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</si>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</sst>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59"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s>
  <cellStyleXfs count="4">
    <xf numFmtId="0" fontId="0" fillId="0" borderId="0"/>
    <xf numFmtId="0" fontId="4" fillId="0" borderId="0" applyNumberFormat="0" applyFill="0" applyBorder="0" applyAlignment="0" applyProtection="0"/>
    <xf numFmtId="0" fontId="15" fillId="0" borderId="0"/>
    <xf numFmtId="0" fontId="12" fillId="0" borderId="0"/>
  </cellStyleXfs>
  <cellXfs count="314">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6" fillId="2" borderId="0" xfId="0" applyFont="1" applyFill="1" applyAlignment="1" applyProtection="1">
      <alignment horizontal="left" vertical="center" indent="1"/>
      <protection hidden="1"/>
    </xf>
    <xf numFmtId="0" fontId="18"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horizontal="left" vertical="center"/>
      <protection hidden="1"/>
    </xf>
    <xf numFmtId="0" fontId="16"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19"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5" fillId="2" borderId="0" xfId="0" applyFont="1" applyFill="1" applyAlignment="1" applyProtection="1">
      <alignment vertical="center"/>
      <protection hidden="1"/>
    </xf>
    <xf numFmtId="0" fontId="21"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6" fillId="2" borderId="0" xfId="0" applyFont="1" applyFill="1" applyAlignment="1" applyProtection="1">
      <alignment horizontal="center" vertical="center" wrapText="1"/>
      <protection hidden="1"/>
    </xf>
    <xf numFmtId="0" fontId="15" fillId="2" borderId="0" xfId="0" applyFont="1" applyFill="1" applyAlignment="1" applyProtection="1">
      <alignment horizontal="left" vertical="center" indent="1"/>
      <protection hidden="1"/>
    </xf>
    <xf numFmtId="14" fontId="15" fillId="2" borderId="0" xfId="0" applyNumberFormat="1" applyFont="1" applyFill="1" applyAlignment="1" applyProtection="1">
      <alignment horizontal="right" vertical="center" indent="1"/>
      <protection hidden="1"/>
    </xf>
    <xf numFmtId="0" fontId="32" fillId="2" borderId="0" xfId="0" applyFont="1" applyFill="1" applyAlignment="1" applyProtection="1">
      <alignment vertical="center"/>
      <protection hidden="1"/>
    </xf>
    <xf numFmtId="0" fontId="32" fillId="2" borderId="0" xfId="0" applyFont="1" applyFill="1" applyProtection="1">
      <protection hidden="1"/>
    </xf>
    <xf numFmtId="0" fontId="30" fillId="2" borderId="0" xfId="0" applyFont="1" applyFill="1" applyAlignment="1" applyProtection="1">
      <alignment horizontal="left" vertical="top" wrapText="1"/>
      <protection hidden="1"/>
    </xf>
    <xf numFmtId="0" fontId="34"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18" fillId="2" borderId="0" xfId="0" applyFont="1" applyFill="1" applyAlignment="1" applyProtection="1">
      <alignment horizontal="right" vertical="center"/>
      <protection hidden="1"/>
    </xf>
    <xf numFmtId="0" fontId="36" fillId="2" borderId="0" xfId="0" applyFont="1" applyFill="1" applyProtection="1">
      <protection hidden="1"/>
    </xf>
    <xf numFmtId="0" fontId="36" fillId="2" borderId="0" xfId="0" applyFont="1" applyFill="1" applyAlignment="1" applyProtection="1">
      <alignment horizontal="left"/>
      <protection hidden="1"/>
    </xf>
    <xf numFmtId="49" fontId="18" fillId="2" borderId="0" xfId="0" applyNumberFormat="1" applyFont="1" applyFill="1" applyAlignment="1" applyProtection="1">
      <alignment horizontal="right" vertical="center"/>
      <protection hidden="1"/>
    </xf>
    <xf numFmtId="14" fontId="18" fillId="2" borderId="0" xfId="0" applyNumberFormat="1" applyFont="1" applyFill="1" applyAlignment="1" applyProtection="1">
      <alignment horizontal="right" vertical="center"/>
      <protection hidden="1"/>
    </xf>
    <xf numFmtId="0" fontId="28" fillId="2" borderId="0" xfId="0" applyFont="1" applyFill="1" applyAlignment="1" applyProtection="1">
      <alignment horizontal="center"/>
      <protection hidden="1"/>
    </xf>
    <xf numFmtId="0" fontId="35" fillId="2" borderId="0" xfId="0" applyFont="1" applyFill="1" applyAlignment="1" applyProtection="1">
      <alignment vertical="center" wrapText="1"/>
      <protection hidden="1"/>
    </xf>
    <xf numFmtId="0" fontId="27" fillId="2" borderId="0" xfId="0" applyFont="1" applyFill="1" applyAlignment="1" applyProtection="1">
      <alignment horizontal="left" vertical="center" wrapText="1" indent="1"/>
      <protection hidden="1"/>
    </xf>
    <xf numFmtId="0" fontId="22" fillId="8" borderId="0" xfId="0" applyFont="1" applyFill="1" applyAlignment="1" applyProtection="1">
      <alignment horizontal="left" vertical="center" indent="1"/>
      <protection hidden="1"/>
    </xf>
    <xf numFmtId="0" fontId="22"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2" fillId="2" borderId="0" xfId="0" applyFont="1" applyFill="1" applyProtection="1">
      <protection hidden="1"/>
    </xf>
    <xf numFmtId="0" fontId="23" fillId="8" borderId="0" xfId="0" applyFont="1" applyFill="1" applyAlignment="1" applyProtection="1">
      <alignment horizontal="left" vertical="center" indent="1"/>
      <protection hidden="1"/>
    </xf>
    <xf numFmtId="0" fontId="23" fillId="8" borderId="0" xfId="0" applyFont="1" applyFill="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23"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3" fillId="2" borderId="0" xfId="0" applyFont="1" applyFill="1" applyProtection="1">
      <protection hidden="1"/>
    </xf>
    <xf numFmtId="0" fontId="31" fillId="2" borderId="0" xfId="0" applyFont="1" applyFill="1" applyProtection="1">
      <protection hidden="1"/>
    </xf>
    <xf numFmtId="0" fontId="29" fillId="3" borderId="0" xfId="0" applyFont="1" applyFill="1" applyAlignment="1" applyProtection="1">
      <alignment horizontal="center" vertical="center"/>
      <protection hidden="1"/>
    </xf>
    <xf numFmtId="0" fontId="23" fillId="8" borderId="0" xfId="0" applyFont="1" applyFill="1" applyAlignment="1" applyProtection="1">
      <alignment horizontal="left" vertical="center" wrapText="1" indent="1"/>
      <protection hidden="1"/>
    </xf>
    <xf numFmtId="0" fontId="23"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1" fillId="4" borderId="16" xfId="0" applyFont="1" applyFill="1" applyBorder="1" applyAlignment="1" applyProtection="1">
      <alignment horizontal="center" vertical="center"/>
      <protection locked="0" hidden="1"/>
    </xf>
    <xf numFmtId="0" fontId="38" fillId="2" borderId="0" xfId="0" applyFont="1" applyFill="1" applyProtection="1">
      <protection hidden="1"/>
    </xf>
    <xf numFmtId="0" fontId="38" fillId="2" borderId="0" xfId="0" applyFont="1" applyFill="1" applyAlignment="1" applyProtection="1">
      <alignment horizontal="center"/>
      <protection hidden="1"/>
    </xf>
    <xf numFmtId="0" fontId="12" fillId="2" borderId="0" xfId="0" applyFont="1" applyFill="1" applyProtection="1">
      <protection hidden="1"/>
    </xf>
    <xf numFmtId="0" fontId="39"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8"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8" fillId="2" borderId="0" xfId="0" applyFont="1" applyFill="1" applyAlignment="1" applyProtection="1">
      <alignment horizontal="center" vertical="center"/>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horizontal="center" vertical="top" wrapText="1"/>
      <protection hidden="1"/>
    </xf>
    <xf numFmtId="0" fontId="27"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2" fillId="2" borderId="0" xfId="1" applyFont="1" applyFill="1" applyAlignment="1" applyProtection="1">
      <alignment horizontal="left" vertical="center" indent="1"/>
      <protection hidden="1"/>
    </xf>
    <xf numFmtId="0" fontId="43" fillId="2" borderId="0" xfId="0" applyFont="1" applyFill="1" applyProtection="1">
      <protection hidden="1"/>
    </xf>
    <xf numFmtId="0" fontId="44" fillId="2" borderId="0" xfId="0" applyFont="1" applyFill="1" applyProtection="1">
      <protection hidden="1"/>
    </xf>
    <xf numFmtId="0" fontId="43" fillId="2" borderId="0" xfId="0" applyFont="1" applyFill="1" applyAlignment="1" applyProtection="1">
      <alignment horizontal="center" vertical="center"/>
      <protection hidden="1"/>
    </xf>
    <xf numFmtId="0" fontId="44" fillId="0" borderId="0" xfId="0" applyFont="1" applyProtection="1">
      <protection hidden="1"/>
    </xf>
    <xf numFmtId="0" fontId="45"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7" fillId="11" borderId="0" xfId="0" applyFont="1" applyFill="1" applyAlignment="1">
      <alignment horizontal="left" indent="1"/>
    </xf>
    <xf numFmtId="0" fontId="47" fillId="9" borderId="0" xfId="0" applyFont="1" applyFill="1" applyAlignment="1">
      <alignment horizontal="left" indent="1"/>
    </xf>
    <xf numFmtId="0" fontId="47" fillId="0" borderId="0" xfId="0" applyFont="1" applyAlignment="1">
      <alignment horizontal="left" indent="1"/>
    </xf>
    <xf numFmtId="0" fontId="47"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6" fillId="11" borderId="0" xfId="0" applyFont="1" applyFill="1" applyAlignment="1">
      <alignment horizontal="left" vertical="top" indent="1"/>
    </xf>
    <xf numFmtId="0" fontId="5" fillId="0" borderId="1" xfId="0" applyFont="1" applyBorder="1" applyAlignment="1">
      <alignment vertical="top" wrapText="1"/>
    </xf>
    <xf numFmtId="0" fontId="46" fillId="0" borderId="1" xfId="0" applyFont="1" applyBorder="1" applyAlignment="1">
      <alignment vertical="top" wrapText="1"/>
    </xf>
    <xf numFmtId="0" fontId="40" fillId="2" borderId="0" xfId="0" applyFont="1" applyFill="1" applyAlignment="1" applyProtection="1">
      <alignment vertical="center"/>
      <protection hidden="1"/>
    </xf>
    <xf numFmtId="0" fontId="14"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3" fillId="2" borderId="0" xfId="0" applyFont="1" applyFill="1" applyAlignment="1" applyProtection="1">
      <alignment vertical="center"/>
      <protection hidden="1"/>
    </xf>
    <xf numFmtId="0" fontId="25" fillId="2" borderId="28" xfId="0" applyFont="1" applyFill="1" applyBorder="1" applyAlignment="1" applyProtection="1">
      <alignment horizontal="center" vertical="top" wrapText="1"/>
      <protection hidden="1"/>
    </xf>
    <xf numFmtId="0" fontId="25" fillId="2" borderId="12" xfId="0" applyFont="1" applyFill="1" applyBorder="1" applyAlignment="1" applyProtection="1">
      <alignment horizontal="center" vertical="top" wrapText="1"/>
      <protection hidden="1"/>
    </xf>
    <xf numFmtId="0" fontId="25" fillId="2" borderId="31" xfId="0" applyFont="1" applyFill="1" applyBorder="1" applyAlignment="1" applyProtection="1">
      <alignment horizontal="center" vertical="top" wrapText="1"/>
      <protection hidden="1"/>
    </xf>
    <xf numFmtId="0" fontId="25" fillId="2" borderId="25" xfId="0" applyFont="1" applyFill="1" applyBorder="1" applyAlignment="1" applyProtection="1">
      <alignment horizontal="center" vertical="top" wrapText="1"/>
      <protection hidden="1"/>
    </xf>
    <xf numFmtId="0" fontId="25" fillId="2" borderId="30" xfId="0" applyFont="1" applyFill="1" applyBorder="1" applyAlignment="1" applyProtection="1">
      <alignment horizontal="center" vertical="top" wrapText="1"/>
      <protection hidden="1"/>
    </xf>
    <xf numFmtId="0" fontId="25" fillId="2" borderId="11" xfId="0" applyFont="1" applyFill="1" applyBorder="1" applyAlignment="1" applyProtection="1">
      <alignment horizontal="center" vertical="top" wrapText="1"/>
      <protection hidden="1"/>
    </xf>
    <xf numFmtId="0" fontId="25" fillId="2" borderId="26" xfId="0" applyFont="1" applyFill="1" applyBorder="1" applyAlignment="1" applyProtection="1">
      <alignment horizontal="center" vertical="top" wrapText="1"/>
      <protection hidden="1"/>
    </xf>
    <xf numFmtId="0" fontId="25"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0" fillId="2" borderId="2" xfId="0" applyFont="1" applyFill="1" applyBorder="1" applyAlignment="1" applyProtection="1">
      <alignment horizontal="left" vertical="top" wrapText="1" indent="1"/>
      <protection hidden="1"/>
    </xf>
    <xf numFmtId="0" fontId="50" fillId="2" borderId="3" xfId="0" applyFont="1" applyFill="1" applyBorder="1" applyAlignment="1" applyProtection="1">
      <alignment horizontal="center" vertical="top" wrapText="1"/>
      <protection hidden="1"/>
    </xf>
    <xf numFmtId="0" fontId="50" fillId="2" borderId="4" xfId="0" applyFont="1" applyFill="1" applyBorder="1" applyAlignment="1" applyProtection="1">
      <alignment horizontal="center" vertical="top" wrapText="1"/>
      <protection hidden="1"/>
    </xf>
    <xf numFmtId="0" fontId="50" fillId="2" borderId="12" xfId="0" applyFont="1" applyFill="1" applyBorder="1" applyAlignment="1" applyProtection="1">
      <alignment horizontal="left" vertical="top" wrapText="1" indent="1"/>
      <protection hidden="1"/>
    </xf>
    <xf numFmtId="0" fontId="50" fillId="2" borderId="0" xfId="0" applyFont="1" applyFill="1" applyAlignment="1" applyProtection="1">
      <alignment horizontal="center" vertical="top" wrapText="1"/>
      <protection hidden="1"/>
    </xf>
    <xf numFmtId="0" fontId="50" fillId="2" borderId="31" xfId="0" applyFont="1" applyFill="1" applyBorder="1" applyAlignment="1" applyProtection="1">
      <alignment horizontal="center" vertical="top" wrapText="1"/>
      <protection hidden="1"/>
    </xf>
    <xf numFmtId="0" fontId="50" fillId="2" borderId="25" xfId="0" applyFont="1" applyFill="1" applyBorder="1" applyAlignment="1" applyProtection="1">
      <alignment horizontal="left" vertical="top" wrapText="1" indent="1"/>
      <protection hidden="1"/>
    </xf>
    <xf numFmtId="0" fontId="50" fillId="2" borderId="28" xfId="0" applyFont="1" applyFill="1" applyBorder="1" applyAlignment="1" applyProtection="1">
      <alignment horizontal="center" vertical="top" wrapText="1"/>
      <protection hidden="1"/>
    </xf>
    <xf numFmtId="0" fontId="50" fillId="2" borderId="30" xfId="0" applyFont="1" applyFill="1" applyBorder="1" applyAlignment="1" applyProtection="1">
      <alignment horizontal="center" vertical="top" wrapText="1"/>
      <protection hidden="1"/>
    </xf>
    <xf numFmtId="0" fontId="48"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9" fillId="4" borderId="37" xfId="0" applyFont="1" applyFill="1" applyBorder="1" applyAlignment="1" applyProtection="1">
      <alignment horizontal="center" vertical="center"/>
      <protection hidden="1"/>
    </xf>
    <xf numFmtId="0" fontId="19"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19" fillId="7" borderId="38" xfId="0" applyFont="1" applyFill="1" applyBorder="1" applyAlignment="1" applyProtection="1">
      <alignment horizontal="center" vertical="center"/>
      <protection hidden="1"/>
    </xf>
    <xf numFmtId="0" fontId="12" fillId="0" borderId="0" xfId="0" applyFont="1" applyProtection="1">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0" fontId="21" fillId="2" borderId="0" xfId="0" applyFont="1" applyFill="1" applyAlignment="1" applyProtection="1">
      <alignment horizontal="left"/>
      <protection hidden="1"/>
    </xf>
    <xf numFmtId="0" fontId="21"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1" fillId="2" borderId="0" xfId="0" applyFont="1" applyFill="1" applyAlignment="1" applyProtection="1">
      <alignment horizontal="left" indent="1"/>
      <protection hidden="1"/>
    </xf>
    <xf numFmtId="0" fontId="21"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48" fillId="2" borderId="0" xfId="0" applyFont="1" applyFill="1" applyAlignment="1" applyProtection="1">
      <alignment horizontal="left" indent="1"/>
      <protection hidden="1"/>
    </xf>
    <xf numFmtId="165" fontId="23"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0"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6" fillId="2" borderId="3" xfId="0" applyFont="1" applyFill="1" applyBorder="1" applyAlignment="1" applyProtection="1">
      <alignment horizontal="left" vertical="center"/>
      <protection hidden="1"/>
    </xf>
    <xf numFmtId="0" fontId="34" fillId="2" borderId="0" xfId="0" applyFont="1" applyFill="1" applyAlignment="1" applyProtection="1">
      <alignment horizontal="left" vertical="center" indent="1"/>
      <protection hidden="1"/>
    </xf>
    <xf numFmtId="0" fontId="19" fillId="12" borderId="44" xfId="0" applyFont="1" applyFill="1" applyBorder="1" applyAlignment="1" applyProtection="1">
      <alignment horizontal="center" vertical="center"/>
      <protection hidden="1"/>
    </xf>
    <xf numFmtId="0" fontId="19" fillId="13" borderId="36" xfId="0" applyFont="1" applyFill="1" applyBorder="1" applyAlignment="1" applyProtection="1">
      <alignment horizontal="center" vertical="center"/>
      <protection hidden="1"/>
    </xf>
    <xf numFmtId="0" fontId="52" fillId="2" borderId="0" xfId="0" applyFont="1" applyFill="1" applyAlignment="1" applyProtection="1">
      <alignment horizontal="left" vertical="center"/>
      <protection hidden="1"/>
    </xf>
    <xf numFmtId="0" fontId="22" fillId="8" borderId="0" xfId="0" applyFont="1" applyFill="1" applyAlignment="1" applyProtection="1">
      <alignment horizontal="center" vertical="center"/>
      <protection hidden="1"/>
    </xf>
    <xf numFmtId="0" fontId="53" fillId="8" borderId="0" xfId="0" applyFont="1" applyFill="1" applyProtection="1">
      <protection hidden="1"/>
    </xf>
    <xf numFmtId="0" fontId="53" fillId="8" borderId="0" xfId="0" applyFont="1" applyFill="1" applyAlignment="1" applyProtection="1">
      <alignment vertical="center"/>
      <protection hidden="1"/>
    </xf>
    <xf numFmtId="0" fontId="54" fillId="8" borderId="0" xfId="0" applyFont="1" applyFill="1" applyProtection="1">
      <protection hidden="1"/>
    </xf>
    <xf numFmtId="0" fontId="19"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2"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4" fillId="9" borderId="0" xfId="0" applyFont="1" applyFill="1" applyProtection="1">
      <protection hidden="1"/>
    </xf>
    <xf numFmtId="0" fontId="22" fillId="7" borderId="0" xfId="0" applyFont="1" applyFill="1" applyAlignment="1" applyProtection="1">
      <alignment horizontal="left" vertical="center" indent="1"/>
      <protection hidden="1"/>
    </xf>
    <xf numFmtId="0" fontId="22"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2" fillId="9" borderId="0" xfId="0" applyFont="1" applyFill="1" applyAlignment="1" applyProtection="1">
      <alignment horizontal="left" vertical="center" wrapText="1" indent="1"/>
      <protection hidden="1"/>
    </xf>
    <xf numFmtId="164" fontId="22" fillId="9" borderId="0" xfId="0" applyNumberFormat="1" applyFont="1" applyFill="1" applyAlignment="1" applyProtection="1">
      <alignment horizontal="left" vertical="center" indent="1"/>
      <protection hidden="1"/>
    </xf>
    <xf numFmtId="165" fontId="22" fillId="7" borderId="0" xfId="0" applyNumberFormat="1" applyFont="1" applyFill="1" applyAlignment="1" applyProtection="1">
      <alignment horizontal="left" vertical="center" wrapText="1" indent="1"/>
      <protection hidden="1"/>
    </xf>
    <xf numFmtId="164" fontId="22" fillId="10" borderId="0" xfId="0" applyNumberFormat="1" applyFont="1" applyFill="1" applyAlignment="1" applyProtection="1">
      <alignment horizontal="left" vertical="center" indent="1"/>
      <protection hidden="1"/>
    </xf>
    <xf numFmtId="0" fontId="22" fillId="7" borderId="0" xfId="0" applyFont="1" applyFill="1" applyAlignment="1" applyProtection="1">
      <alignment horizontal="center" vertical="center"/>
      <protection hidden="1"/>
    </xf>
    <xf numFmtId="0" fontId="22" fillId="9" borderId="0" xfId="0" applyFont="1" applyFill="1" applyAlignment="1" applyProtection="1">
      <alignment horizontal="center" vertical="center" wrapText="1"/>
      <protection hidden="1"/>
    </xf>
    <xf numFmtId="0" fontId="27" fillId="2" borderId="0" xfId="0" applyFont="1" applyFill="1" applyAlignment="1" applyProtection="1">
      <alignment horizontal="left" vertical="top" indent="1"/>
      <protection hidden="1"/>
    </xf>
    <xf numFmtId="0" fontId="55" fillId="11" borderId="0" xfId="0" applyFont="1" applyFill="1" applyAlignment="1">
      <alignment horizontal="left" vertical="top" indent="1"/>
    </xf>
    <xf numFmtId="0" fontId="55" fillId="11" borderId="0" xfId="0" applyFont="1" applyFill="1" applyAlignment="1">
      <alignment horizontal="left" vertical="top" wrapText="1" indent="1"/>
    </xf>
    <xf numFmtId="0" fontId="5" fillId="11" borderId="0" xfId="0" applyFont="1" applyFill="1" applyAlignment="1">
      <alignment horizontal="center" vertical="top"/>
    </xf>
    <xf numFmtId="0" fontId="56" fillId="11" borderId="0" xfId="0" applyFont="1" applyFill="1" applyAlignment="1">
      <alignment horizontal="center" vertical="top"/>
    </xf>
    <xf numFmtId="0" fontId="55" fillId="9" borderId="0" xfId="0" applyFont="1" applyFill="1" applyAlignment="1">
      <alignment horizontal="left" wrapText="1" indent="1"/>
    </xf>
    <xf numFmtId="0" fontId="55" fillId="11" borderId="0" xfId="0" applyFont="1" applyFill="1" applyAlignment="1">
      <alignment horizontal="left" vertical="center" wrapText="1" indent="1"/>
    </xf>
    <xf numFmtId="0" fontId="29" fillId="7" borderId="0" xfId="0" applyFont="1" applyFill="1" applyAlignment="1" applyProtection="1">
      <alignment horizontal="center" vertical="center" wrapText="1"/>
      <protection hidden="1"/>
    </xf>
    <xf numFmtId="0" fontId="29" fillId="7" borderId="0" xfId="0" applyFont="1" applyFill="1" applyAlignment="1" applyProtection="1">
      <alignment horizontal="left" vertical="center" wrapText="1" indent="1"/>
      <protection hidden="1"/>
    </xf>
    <xf numFmtId="0" fontId="22" fillId="2" borderId="0" xfId="0" applyFont="1" applyFill="1" applyAlignment="1" applyProtection="1">
      <alignment horizontal="left" vertical="center" indent="1"/>
      <protection hidden="1"/>
    </xf>
    <xf numFmtId="0" fontId="55" fillId="5" borderId="0" xfId="0" applyFont="1" applyFill="1" applyAlignment="1">
      <alignment horizontal="left" wrapText="1" indent="1"/>
    </xf>
    <xf numFmtId="0" fontId="9" fillId="2" borderId="0" xfId="0" applyFont="1" applyFill="1" applyAlignment="1" applyProtection="1">
      <alignment horizontal="center"/>
      <protection hidden="1"/>
    </xf>
    <xf numFmtId="0" fontId="57"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1" fontId="12" fillId="2" borderId="0" xfId="0" applyNumberFormat="1" applyFont="1" applyFill="1" applyProtection="1">
      <protection hidden="1"/>
    </xf>
    <xf numFmtId="0" fontId="12" fillId="2" borderId="0" xfId="0" applyFont="1" applyFill="1" applyAlignment="1" applyProtection="1">
      <alignment horizontal="left"/>
      <protection hidden="1"/>
    </xf>
    <xf numFmtId="1" fontId="12" fillId="2" borderId="0" xfId="0" applyNumberFormat="1" applyFont="1" applyFill="1" applyAlignment="1" applyProtection="1">
      <alignment vertical="center"/>
      <protection hidden="1"/>
    </xf>
    <xf numFmtId="0" fontId="12" fillId="2" borderId="0" xfId="0" applyFont="1" applyFill="1" applyAlignment="1" applyProtection="1">
      <alignment horizontal="left" vertical="center"/>
      <protection hidden="1"/>
    </xf>
    <xf numFmtId="0" fontId="51" fillId="2" borderId="0" xfId="1" applyFont="1" applyFill="1" applyAlignment="1" applyProtection="1">
      <protection hidden="1"/>
    </xf>
    <xf numFmtId="0" fontId="1" fillId="0" borderId="0" xfId="0" applyFont="1" applyProtection="1">
      <protection hidden="1"/>
    </xf>
    <xf numFmtId="0" fontId="58" fillId="2" borderId="10" xfId="0" applyFont="1" applyFill="1" applyBorder="1" applyAlignment="1" applyProtection="1">
      <alignment horizontal="left" vertical="center" wrapText="1" indent="1"/>
      <protection hidden="1"/>
    </xf>
    <xf numFmtId="0" fontId="58" fillId="2" borderId="3" xfId="0" applyFont="1" applyFill="1" applyBorder="1" applyAlignment="1" applyProtection="1">
      <alignment horizontal="left" vertical="center" wrapText="1" indent="1"/>
      <protection hidden="1"/>
    </xf>
    <xf numFmtId="0" fontId="58" fillId="2" borderId="4" xfId="0" applyFont="1" applyFill="1" applyBorder="1" applyAlignment="1" applyProtection="1">
      <alignment horizontal="left" vertical="center" wrapText="1" indent="1"/>
      <protection hidden="1"/>
    </xf>
    <xf numFmtId="0" fontId="58" fillId="2" borderId="5" xfId="0" applyFont="1" applyFill="1" applyBorder="1" applyAlignment="1" applyProtection="1">
      <alignment horizontal="left" vertical="center" indent="1"/>
      <protection hidden="1"/>
    </xf>
    <xf numFmtId="0" fontId="1" fillId="2" borderId="0" xfId="0" applyFont="1" applyFill="1" applyProtection="1">
      <protection hidden="1"/>
    </xf>
    <xf numFmtId="0" fontId="41" fillId="2" borderId="1" xfId="1" applyFont="1" applyFill="1" applyBorder="1" applyAlignment="1" applyProtection="1">
      <alignment horizontal="center" vertical="center" wrapText="1"/>
      <protection hidden="1"/>
    </xf>
    <xf numFmtId="0" fontId="12" fillId="13" borderId="1" xfId="0" applyFont="1" applyFill="1" applyBorder="1" applyAlignment="1" applyProtection="1">
      <alignment horizontal="left" vertical="center" indent="1"/>
      <protection locked="0"/>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0" fontId="12" fillId="4" borderId="1"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0" fontId="58" fillId="2" borderId="2" xfId="0" applyFont="1" applyFill="1" applyBorder="1" applyAlignment="1" applyProtection="1">
      <alignment horizontal="left" vertical="center" wrapText="1" indent="1"/>
      <protection hidden="1"/>
    </xf>
    <xf numFmtId="3" fontId="12" fillId="0" borderId="1" xfId="0" applyNumberFormat="1" applyFont="1" applyBorder="1" applyAlignment="1" applyProtection="1">
      <alignment horizontal="right" vertical="center" indent="1"/>
      <protection hidden="1"/>
    </xf>
    <xf numFmtId="3" fontId="12" fillId="13" borderId="1" xfId="0" applyNumberFormat="1" applyFont="1" applyFill="1" applyBorder="1" applyAlignment="1" applyProtection="1">
      <alignment horizontal="center" vertical="center"/>
      <protection locked="0"/>
    </xf>
    <xf numFmtId="0" fontId="23" fillId="8" borderId="0" xfId="0" applyFont="1" applyFill="1" applyAlignment="1" applyProtection="1">
      <alignment horizontal="left" vertical="center" wrapText="1"/>
      <protection hidden="1"/>
    </xf>
    <xf numFmtId="0" fontId="2" fillId="0" borderId="0" xfId="0" applyFont="1" applyAlignment="1" applyProtection="1">
      <alignment vertical="center" wrapText="1"/>
      <protection hidden="1"/>
    </xf>
    <xf numFmtId="0" fontId="30" fillId="2" borderId="0" xfId="0" applyFont="1" applyFill="1" applyAlignment="1" applyProtection="1">
      <alignment horizontal="center" vertical="top" wrapText="1"/>
      <protection hidden="1"/>
    </xf>
    <xf numFmtId="0" fontId="23" fillId="8" borderId="0" xfId="0" applyFont="1" applyFill="1" applyAlignment="1" applyProtection="1">
      <alignment horizontal="center" vertical="center"/>
      <protection hidden="1"/>
    </xf>
    <xf numFmtId="0" fontId="23" fillId="8" borderId="0" xfId="0" applyFont="1" applyFill="1" applyAlignment="1" applyProtection="1">
      <alignment horizontal="center" vertical="center" wrapText="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8" fillId="2" borderId="33" xfId="0" applyFont="1" applyFill="1" applyBorder="1" applyAlignment="1" applyProtection="1">
      <alignment horizontal="left" vertical="center" wrapText="1"/>
      <protection hidden="1"/>
    </xf>
    <xf numFmtId="0" fontId="18" fillId="2" borderId="34" xfId="0" applyFont="1" applyFill="1" applyBorder="1" applyAlignment="1" applyProtection="1">
      <alignment horizontal="left" vertical="center" wrapText="1"/>
      <protection hidden="1"/>
    </xf>
    <xf numFmtId="0" fontId="18" fillId="12" borderId="42" xfId="0" applyFont="1" applyFill="1" applyBorder="1" applyAlignment="1" applyProtection="1">
      <alignment horizontal="left" vertical="center" wrapText="1"/>
      <protection hidden="1"/>
    </xf>
    <xf numFmtId="0" fontId="18" fillId="12" borderId="43" xfId="0" applyFont="1" applyFill="1" applyBorder="1" applyAlignment="1" applyProtection="1">
      <alignment horizontal="left" vertical="center" wrapText="1"/>
      <protection hidden="1"/>
    </xf>
    <xf numFmtId="0" fontId="41" fillId="2" borderId="40" xfId="1" applyFont="1" applyFill="1" applyBorder="1" applyAlignment="1" applyProtection="1">
      <alignment horizontal="left" vertical="center" indent="1"/>
      <protection hidden="1"/>
    </xf>
    <xf numFmtId="0" fontId="41" fillId="2" borderId="33" xfId="1" applyFont="1" applyFill="1" applyBorder="1" applyAlignment="1" applyProtection="1">
      <alignment horizontal="left" vertical="center" indent="1"/>
      <protection hidden="1"/>
    </xf>
    <xf numFmtId="0" fontId="41" fillId="12" borderId="41" xfId="1" applyFont="1" applyFill="1" applyBorder="1" applyAlignment="1" applyProtection="1">
      <alignment horizontal="left" vertical="center" indent="1"/>
      <protection hidden="1"/>
    </xf>
    <xf numFmtId="0" fontId="41"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center" wrapTex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31" xfId="0" applyFont="1" applyFill="1" applyBorder="1" applyAlignment="1" applyProtection="1">
      <alignment horizontal="left" vertical="center" wrapText="1" indent="1"/>
      <protection hidden="1"/>
    </xf>
    <xf numFmtId="0" fontId="41" fillId="0" borderId="0" xfId="1" applyFont="1" applyFill="1" applyAlignment="1">
      <alignment vertical="top"/>
    </xf>
    <xf numFmtId="0" fontId="12" fillId="0" borderId="0" xfId="0" applyFont="1" applyAlignment="1">
      <alignment vertical="top"/>
    </xf>
    <xf numFmtId="0" fontId="30" fillId="2" borderId="0" xfId="0" applyFont="1" applyFill="1" applyAlignment="1" applyProtection="1">
      <alignment horizontal="left" vertical="top" wrapText="1" indent="1"/>
      <protection hidden="1"/>
    </xf>
    <xf numFmtId="0" fontId="30" fillId="2" borderId="31" xfId="0" applyFont="1" applyFill="1" applyBorder="1" applyAlignment="1" applyProtection="1">
      <alignment horizontal="left" vertical="top" wrapText="1" indent="1"/>
      <protection hidden="1"/>
    </xf>
    <xf numFmtId="0" fontId="30" fillId="2" borderId="0" xfId="0" applyFont="1" applyFill="1" applyAlignment="1" applyProtection="1">
      <alignment horizontal="left" vertical="top" wrapText="1"/>
      <protection hidden="1"/>
    </xf>
    <xf numFmtId="0" fontId="30" fillId="2" borderId="31" xfId="0" applyFont="1" applyFill="1" applyBorder="1" applyAlignment="1" applyProtection="1">
      <alignment horizontal="left" vertical="top" wrapText="1"/>
      <protection hidden="1"/>
    </xf>
    <xf numFmtId="0" fontId="25" fillId="2" borderId="0" xfId="0" applyFont="1" applyFill="1" applyAlignment="1" applyProtection="1">
      <alignment horizontal="center" vertical="top" wrapText="1"/>
      <protection hidden="1"/>
    </xf>
    <xf numFmtId="0" fontId="12" fillId="6" borderId="5" xfId="0" applyFont="1" applyFill="1" applyBorder="1" applyAlignment="1" applyProtection="1">
      <alignment horizontal="center" vertical="center"/>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2" borderId="1" xfId="0" applyFont="1" applyFill="1" applyBorder="1" applyAlignment="1" applyProtection="1">
      <alignment horizontal="left" vertical="center" wrapText="1" indent="1"/>
      <protection hidden="1"/>
    </xf>
    <xf numFmtId="0" fontId="12" fillId="2" borderId="36" xfId="0" applyFont="1" applyFill="1" applyBorder="1" applyAlignment="1" applyProtection="1">
      <alignment horizontal="left" vertical="center" wrapText="1" indent="1"/>
      <protection hidden="1"/>
    </xf>
    <xf numFmtId="0" fontId="51" fillId="2" borderId="0" xfId="1" applyFont="1" applyFill="1" applyAlignment="1" applyProtection="1">
      <alignment horizontal="left"/>
      <protection hidden="1"/>
    </xf>
    <xf numFmtId="0" fontId="30" fillId="2" borderId="0" xfId="0" applyFont="1" applyFill="1" applyAlignment="1" applyProtection="1">
      <alignment horizontal="left" vertical="center" wrapText="1"/>
      <protection hidden="1"/>
    </xf>
    <xf numFmtId="0" fontId="40"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0" fillId="2" borderId="0" xfId="0" applyFont="1" applyFill="1" applyAlignment="1" applyProtection="1">
      <alignment horizontal="justify" vertical="top" wrapText="1"/>
      <protection hidden="1"/>
    </xf>
    <xf numFmtId="0" fontId="12" fillId="0" borderId="16" xfId="0" applyFont="1" applyBorder="1" applyAlignment="1" applyProtection="1">
      <alignment horizontal="left" vertical="center" wrapText="1" inden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18" fillId="2" borderId="3" xfId="0" applyFont="1" applyFill="1" applyBorder="1" applyAlignment="1" applyProtection="1">
      <alignment horizontal="left" vertical="center" wrapText="1"/>
      <protection hidden="1"/>
    </xf>
    <xf numFmtId="0" fontId="12" fillId="0" borderId="50" xfId="0" applyFont="1" applyBorder="1" applyAlignment="1" applyProtection="1">
      <alignment horizontal="left" vertical="center" wrapText="1" indent="1"/>
      <protection hidden="1"/>
    </xf>
    <xf numFmtId="0" fontId="12" fillId="0" borderId="51" xfId="0" applyFont="1" applyBorder="1" applyAlignment="1" applyProtection="1">
      <alignment horizontal="left" vertical="center" wrapText="1" indent="1"/>
      <protection hidden="1"/>
    </xf>
    <xf numFmtId="0" fontId="12" fillId="0" borderId="52" xfId="0" applyFont="1" applyBorder="1" applyAlignment="1" applyProtection="1">
      <alignment horizontal="left" vertical="center" wrapText="1" indent="1"/>
      <protection hidden="1"/>
    </xf>
    <xf numFmtId="0" fontId="12" fillId="2" borderId="53" xfId="0" applyFont="1" applyFill="1" applyBorder="1" applyAlignment="1" applyProtection="1">
      <alignment horizontal="left" vertical="center" wrapText="1" indent="1"/>
      <protection hidden="1"/>
    </xf>
    <xf numFmtId="0" fontId="12" fillId="2" borderId="54" xfId="0" applyFont="1" applyFill="1" applyBorder="1" applyAlignment="1" applyProtection="1">
      <alignment horizontal="left" vertical="center" wrapText="1" indent="1"/>
      <protection hidden="1"/>
    </xf>
    <xf numFmtId="0" fontId="12" fillId="2" borderId="55" xfId="0" applyFont="1" applyFill="1" applyBorder="1" applyAlignment="1" applyProtection="1">
      <alignment horizontal="left" vertical="center" wrapText="1" indent="1"/>
      <protection hidden="1"/>
    </xf>
    <xf numFmtId="0" fontId="28" fillId="2" borderId="3" xfId="0" applyFont="1" applyFill="1" applyBorder="1" applyAlignment="1" applyProtection="1">
      <alignment horizontal="center"/>
      <protection hidden="1"/>
    </xf>
    <xf numFmtId="0" fontId="26" fillId="2" borderId="0" xfId="0" applyFont="1" applyFill="1" applyAlignment="1" applyProtection="1">
      <alignment horizontal="center" vertical="center" wrapText="1"/>
      <protection hidden="1"/>
    </xf>
    <xf numFmtId="0" fontId="37" fillId="2" borderId="0" xfId="0" applyFont="1" applyFill="1" applyAlignment="1" applyProtection="1">
      <alignment horizontal="justify" vertical="center" wrapText="1"/>
      <protection hidden="1"/>
    </xf>
    <xf numFmtId="14" fontId="18" fillId="2" borderId="0" xfId="0" applyNumberFormat="1" applyFont="1" applyFill="1" applyAlignment="1" applyProtection="1">
      <alignment horizontal="right" vertical="center"/>
      <protection hidden="1"/>
    </xf>
    <xf numFmtId="0" fontId="49" fillId="2" borderId="0" xfId="0" applyFont="1" applyFill="1" applyAlignment="1" applyProtection="1">
      <alignment horizontal="center" vertical="top"/>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12" fillId="0" borderId="47"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2" borderId="6" xfId="0" applyFont="1" applyFill="1" applyBorder="1" applyAlignment="1" applyProtection="1">
      <alignment horizontal="center" vertical="center"/>
      <protection hidden="1"/>
    </xf>
    <xf numFmtId="0" fontId="12" fillId="2" borderId="8" xfId="0" applyFont="1" applyFill="1" applyBorder="1" applyAlignment="1" applyProtection="1">
      <alignment horizontal="center" vertical="center"/>
      <protection hidden="1"/>
    </xf>
    <xf numFmtId="0" fontId="12" fillId="2" borderId="7" xfId="0" applyFont="1" applyFill="1" applyBorder="1" applyAlignment="1" applyProtection="1">
      <alignment horizontal="center" vertical="center"/>
      <protection hidden="1"/>
    </xf>
    <xf numFmtId="0" fontId="58" fillId="2" borderId="5" xfId="0" applyFont="1" applyFill="1" applyBorder="1" applyAlignment="1" applyProtection="1">
      <alignment horizontal="center" vertical="center" wrapText="1"/>
      <protection hidden="1"/>
    </xf>
    <xf numFmtId="0" fontId="58" fillId="2" borderId="9" xfId="0" applyFont="1" applyFill="1" applyBorder="1" applyAlignment="1" applyProtection="1">
      <alignment horizontal="center" vertical="center" wrapText="1"/>
      <protection hidden="1"/>
    </xf>
    <xf numFmtId="0" fontId="12" fillId="13" borderId="14" xfId="0" applyFont="1" applyFill="1" applyBorder="1" applyAlignment="1" applyProtection="1">
      <alignment horizontal="left" vertical="center" indent="1"/>
      <protection locked="0"/>
    </xf>
    <xf numFmtId="0" fontId="12" fillId="13" borderId="39"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58" fillId="2" borderId="5" xfId="0" applyFont="1" applyFill="1" applyBorder="1" applyAlignment="1" applyProtection="1">
      <alignment horizontal="left" vertical="center" wrapText="1" indent="1"/>
      <protection hidden="1"/>
    </xf>
    <xf numFmtId="0" fontId="58" fillId="2" borderId="9" xfId="0" applyFont="1" applyFill="1" applyBorder="1" applyAlignment="1" applyProtection="1">
      <alignment horizontal="left" vertical="center" wrapText="1" indent="1"/>
      <protection hidden="1"/>
    </xf>
    <xf numFmtId="0" fontId="58" fillId="2" borderId="10" xfId="0" applyFont="1" applyFill="1" applyBorder="1" applyAlignment="1" applyProtection="1">
      <alignment horizontal="left" vertical="center" wrapText="1" inden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6">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7" hidden="1"/>
    <col min="19" max="19" width="18" style="77" hidden="1"/>
    <col min="20" max="20" width="6.5703125" style="55" hidden="1"/>
    <col min="21" max="21" width="96.7109375" style="7" hidden="1"/>
    <col min="22" max="16383" width="3" style="77" hidden="1"/>
    <col min="16384" max="16384" width="2" style="77" hidden="1"/>
  </cols>
  <sheetData>
    <row r="1" spans="1:23" s="48" customFormat="1" ht="30" customHeight="1" x14ac:dyDescent="0.2">
      <c r="A1" s="11"/>
      <c r="B1" s="11"/>
      <c r="C1" s="11"/>
      <c r="D1" s="11"/>
      <c r="E1" s="11"/>
      <c r="F1" s="11"/>
      <c r="G1" s="11"/>
      <c r="H1" s="11"/>
      <c r="I1" s="11"/>
      <c r="J1" s="11"/>
      <c r="K1" s="11"/>
      <c r="L1" s="11"/>
      <c r="M1" s="11"/>
      <c r="N1" s="46" t="s">
        <v>4615</v>
      </c>
      <c r="O1" s="46" t="s">
        <v>4615</v>
      </c>
      <c r="P1" s="179" t="s">
        <v>4804</v>
      </c>
      <c r="Q1" s="179" t="s">
        <v>4804</v>
      </c>
      <c r="R1" s="174" t="s">
        <v>4807</v>
      </c>
      <c r="S1" s="174" t="s">
        <v>4807</v>
      </c>
      <c r="T1" s="47" t="s">
        <v>4616</v>
      </c>
      <c r="U1" s="183" t="s">
        <v>4829</v>
      </c>
      <c r="V1" s="77"/>
      <c r="W1" s="77"/>
    </row>
    <row r="2" spans="1:23" s="56" customFormat="1" ht="9.9499999999999993" customHeight="1" x14ac:dyDescent="0.2">
      <c r="A2" s="28"/>
      <c r="B2" s="28"/>
      <c r="C2" s="28"/>
      <c r="D2" s="28"/>
      <c r="E2" s="28"/>
      <c r="F2" s="28"/>
      <c r="G2" s="28"/>
      <c r="H2" s="49"/>
      <c r="I2" s="50" t="str" cm="1">
        <f t="array" ref="I2">INDEX(Trad, N2, Lang)</f>
        <v>Eidgenössisches Departement für Umwelt, Verkehr,</v>
      </c>
      <c r="J2" s="50"/>
      <c r="K2" s="33"/>
      <c r="L2" s="28"/>
      <c r="M2" s="28"/>
      <c r="N2" s="52">
        <v>200</v>
      </c>
      <c r="O2" s="164"/>
      <c r="P2" s="170"/>
      <c r="Q2" s="170"/>
      <c r="R2" s="7"/>
      <c r="S2" s="7"/>
      <c r="T2" s="55"/>
      <c r="U2" s="7"/>
      <c r="V2" s="77"/>
      <c r="W2" s="77"/>
    </row>
    <row r="3" spans="1:23" s="56" customFormat="1" ht="9.9499999999999993" customHeight="1" x14ac:dyDescent="0.2">
      <c r="A3" s="28"/>
      <c r="B3" s="28"/>
      <c r="C3" s="28"/>
      <c r="D3" s="28"/>
      <c r="E3" s="28"/>
      <c r="F3" s="28"/>
      <c r="G3" s="28"/>
      <c r="H3" s="49"/>
      <c r="I3" s="50" t="str" cm="1">
        <f t="array" ref="I3">INDEX(Trad, N3, Lang)</f>
        <v>Energie und Kommunikation UVEK</v>
      </c>
      <c r="J3" s="50"/>
      <c r="K3" s="33"/>
      <c r="L3" s="28"/>
      <c r="M3" s="28"/>
      <c r="N3" s="52">
        <v>201</v>
      </c>
      <c r="O3" s="164"/>
      <c r="P3" s="170"/>
      <c r="Q3" s="170"/>
      <c r="R3" s="7"/>
      <c r="S3" s="7"/>
      <c r="T3" s="55"/>
      <c r="U3" s="7"/>
      <c r="V3" s="77"/>
      <c r="W3" s="77"/>
    </row>
    <row r="4" spans="1:23" s="48" customFormat="1" ht="18" customHeight="1" x14ac:dyDescent="0.2">
      <c r="A4" s="11"/>
      <c r="B4" s="11"/>
      <c r="C4" s="11"/>
      <c r="D4" s="11"/>
      <c r="E4" s="11"/>
      <c r="F4" s="11"/>
      <c r="G4" s="11"/>
      <c r="H4" s="51"/>
      <c r="I4" s="57" t="str" cm="1">
        <f t="array" ref="I4">INDEX(Trad, N4, Lang)</f>
        <v>Bundesamt für Energie BFE</v>
      </c>
      <c r="J4" s="58"/>
      <c r="K4" s="34"/>
      <c r="L4" s="11"/>
      <c r="M4" s="11"/>
      <c r="N4" s="52">
        <v>202</v>
      </c>
      <c r="O4" s="164"/>
      <c r="P4" s="170"/>
      <c r="Q4" s="170"/>
      <c r="R4" s="7"/>
      <c r="S4" s="7"/>
      <c r="T4" s="55"/>
      <c r="U4" s="7"/>
      <c r="V4" s="77"/>
      <c r="W4" s="77"/>
    </row>
    <row r="5" spans="1:23" s="48" customFormat="1" ht="30" customHeight="1" x14ac:dyDescent="0.2">
      <c r="A5" s="11"/>
      <c r="B5" s="11"/>
      <c r="C5" s="11"/>
      <c r="D5" s="11"/>
      <c r="E5" s="11"/>
      <c r="F5" s="11"/>
      <c r="G5" s="11"/>
      <c r="H5" s="11"/>
      <c r="I5" s="11"/>
      <c r="J5" s="11"/>
      <c r="K5" s="11"/>
      <c r="L5" s="11"/>
      <c r="M5" s="11"/>
      <c r="N5" s="52"/>
      <c r="O5" s="164"/>
      <c r="P5" s="170"/>
      <c r="Q5" s="170"/>
      <c r="R5" s="7"/>
      <c r="S5" s="7"/>
      <c r="T5" s="55"/>
      <c r="U5" s="7"/>
      <c r="V5" s="77"/>
      <c r="W5" s="77"/>
    </row>
    <row r="6" spans="1:23" s="48" customFormat="1" ht="12.6" customHeight="1" x14ac:dyDescent="0.2">
      <c r="A6" s="11"/>
      <c r="B6" s="51"/>
      <c r="C6" s="25"/>
      <c r="D6" s="51"/>
      <c r="E6" s="11"/>
      <c r="F6" s="11"/>
      <c r="G6" s="11"/>
      <c r="H6" s="11"/>
      <c r="I6" s="13" t="str" cm="1">
        <f t="array" ref="I6">INDEX(Trad, N6, Lang)</f>
        <v>Bitte wählen Sie die Sprache aus</v>
      </c>
      <c r="J6" s="11"/>
      <c r="L6" s="63" t="s">
        <v>4464</v>
      </c>
      <c r="M6" s="11"/>
      <c r="N6" s="52">
        <v>203</v>
      </c>
      <c r="O6" s="164"/>
      <c r="P6" s="171"/>
      <c r="Q6" s="170"/>
      <c r="R6" s="194" cm="1">
        <f t="array" ref="R6">_xlfn.SWITCH(L6, "D", 1, "F", 2, "I", 3)</f>
        <v>1</v>
      </c>
      <c r="S6" s="167" t="s">
        <v>4617</v>
      </c>
      <c r="T6" s="55"/>
      <c r="U6" s="7"/>
      <c r="V6" s="77"/>
      <c r="W6" s="77"/>
    </row>
    <row r="7" spans="1:23" ht="5.0999999999999996" customHeight="1" x14ac:dyDescent="0.2">
      <c r="A7" s="10"/>
      <c r="B7" s="6">
        <f>IF(B12="D", 1, IF(B12="F", 2, 3))</f>
        <v>3</v>
      </c>
      <c r="F7" s="10"/>
      <c r="G7" s="12"/>
      <c r="H7" s="12"/>
      <c r="I7" s="12"/>
      <c r="J7" s="12"/>
      <c r="M7" s="10"/>
      <c r="N7" s="52"/>
      <c r="O7" s="164"/>
      <c r="P7" s="170"/>
      <c r="Q7" s="170"/>
      <c r="R7" s="168"/>
      <c r="S7" s="168"/>
    </row>
    <row r="8" spans="1:23" s="78" customFormat="1" ht="12.75" customHeight="1" x14ac:dyDescent="0.2">
      <c r="A8" s="15"/>
      <c r="B8" s="16"/>
      <c r="C8" s="17"/>
      <c r="D8" s="18"/>
      <c r="E8" s="18"/>
      <c r="F8" s="15"/>
      <c r="G8" s="12"/>
      <c r="H8" s="12"/>
      <c r="I8" s="142" t="str" cm="1">
        <f t="array" ref="I8">INDEX(Trad, N8, $R$6)</f>
        <v>Massnahme</v>
      </c>
      <c r="J8" s="12"/>
      <c r="K8" s="66"/>
      <c r="L8" s="143" t="str">
        <f>R8</f>
        <v>BE-01b</v>
      </c>
      <c r="M8" s="15"/>
      <c r="N8" s="52">
        <v>23</v>
      </c>
      <c r="O8" s="165"/>
      <c r="P8" s="172"/>
      <c r="Q8" s="170"/>
      <c r="R8" s="175" t="s">
        <v>4911</v>
      </c>
      <c r="S8" s="167" t="s">
        <v>4802</v>
      </c>
      <c r="T8" s="55"/>
      <c r="U8" s="193" t="s">
        <v>4833</v>
      </c>
    </row>
    <row r="9" spans="1:23" ht="12.75" customHeight="1" x14ac:dyDescent="0.2">
      <c r="A9" s="10"/>
      <c r="B9" s="14"/>
      <c r="C9" s="13"/>
      <c r="E9" s="13"/>
      <c r="F9" s="10"/>
      <c r="G9" s="12"/>
      <c r="H9" s="12"/>
      <c r="I9" s="142" t="str" cm="1">
        <f t="array" ref="I9">INDEX(Trad, N9, $R$6)</f>
        <v>Version</v>
      </c>
      <c r="J9" s="12"/>
      <c r="K9" s="66"/>
      <c r="L9" s="143" t="str">
        <f>R10</f>
        <v>2.0 (11.2025)</v>
      </c>
      <c r="M9" s="10"/>
      <c r="N9" s="52">
        <v>24</v>
      </c>
      <c r="O9" s="164"/>
      <c r="P9" s="170"/>
      <c r="Q9" s="170"/>
      <c r="R9" s="194">
        <v>1</v>
      </c>
      <c r="S9" s="167" t="s">
        <v>4806</v>
      </c>
    </row>
    <row r="10" spans="1:23" ht="12.75" customHeight="1" x14ac:dyDescent="0.2">
      <c r="A10" s="10"/>
      <c r="B10" s="14"/>
      <c r="C10" s="13"/>
      <c r="E10" s="13"/>
      <c r="F10" s="10"/>
      <c r="G10" s="12"/>
      <c r="H10" s="12"/>
      <c r="I10" s="12"/>
      <c r="J10" s="12"/>
      <c r="K10" s="66"/>
      <c r="L10" s="137"/>
      <c r="M10" s="10"/>
      <c r="N10" s="52"/>
      <c r="O10" s="164"/>
      <c r="P10" s="170"/>
      <c r="Q10" s="170"/>
      <c r="R10" s="194" t="str">
        <f>$Q$21&amp;" ("&amp;$Q$22&amp;")"</f>
        <v>2.0 (11.2025)</v>
      </c>
      <c r="S10" s="167" t="s">
        <v>4803</v>
      </c>
    </row>
    <row r="11" spans="1:23" ht="12.75" customHeight="1" x14ac:dyDescent="0.2">
      <c r="A11" s="10"/>
      <c r="B11" s="14"/>
      <c r="C11" s="13"/>
      <c r="E11" s="13"/>
      <c r="F11" s="10"/>
      <c r="G11" s="12"/>
      <c r="H11" s="12"/>
      <c r="I11" s="12"/>
      <c r="J11" s="12"/>
      <c r="K11" s="66"/>
      <c r="L11" s="137"/>
      <c r="M11" s="10"/>
      <c r="N11" s="52"/>
      <c r="O11" s="164"/>
      <c r="P11" s="170"/>
      <c r="Q11" s="170"/>
      <c r="R11" s="7"/>
      <c r="S11" s="7"/>
    </row>
    <row r="12" spans="1:23" ht="12.75" customHeight="1" x14ac:dyDescent="0.2">
      <c r="A12" s="10"/>
      <c r="B12" s="6">
        <f>IF(B21="D", 1, IF(B21="F", 2, 3))</f>
        <v>3</v>
      </c>
      <c r="F12" s="10"/>
      <c r="G12" s="12"/>
      <c r="H12" s="12"/>
      <c r="I12" s="12"/>
      <c r="J12" s="12"/>
      <c r="M12" s="10"/>
      <c r="N12" s="52"/>
      <c r="O12" s="164"/>
      <c r="P12" s="170"/>
      <c r="Q12" s="170"/>
      <c r="R12" s="194">
        <f>Lang + 3*(R9-1)</f>
        <v>1</v>
      </c>
      <c r="S12" s="167" t="s">
        <v>4805</v>
      </c>
    </row>
    <row r="13" spans="1:23" s="78" customFormat="1" ht="20.100000000000001" customHeight="1" x14ac:dyDescent="0.2">
      <c r="A13" s="15"/>
      <c r="B13" s="74" t="str" cm="1">
        <f t="array" ref="B13">INDEX(Trad, N13, Lang)</f>
        <v>Inhaltsverzeichnis</v>
      </c>
      <c r="C13" s="17"/>
      <c r="D13" s="18"/>
      <c r="E13" s="18"/>
      <c r="F13" s="15"/>
      <c r="G13" s="12"/>
      <c r="H13" s="12"/>
      <c r="I13" s="12"/>
      <c r="J13" s="12"/>
      <c r="K13" s="18"/>
      <c r="L13" s="18"/>
      <c r="M13" s="15"/>
      <c r="N13" s="52">
        <v>205</v>
      </c>
      <c r="O13" s="165"/>
      <c r="P13" s="172"/>
      <c r="Q13" s="170"/>
      <c r="R13" s="7"/>
      <c r="S13" s="7"/>
      <c r="T13" s="55"/>
      <c r="U13" s="7"/>
    </row>
    <row r="14" spans="1:23" ht="8.1" customHeight="1" x14ac:dyDescent="0.2">
      <c r="A14" s="10"/>
      <c r="B14" s="14"/>
      <c r="C14" s="13"/>
      <c r="E14" s="13"/>
      <c r="F14" s="10"/>
      <c r="G14" s="12"/>
      <c r="H14" s="12"/>
      <c r="I14" s="12"/>
      <c r="J14" s="12"/>
      <c r="M14" s="10"/>
      <c r="N14" s="52"/>
      <c r="O14" s="164"/>
      <c r="P14" s="170"/>
      <c r="Q14" s="170"/>
      <c r="R14" s="7"/>
      <c r="S14" s="7"/>
    </row>
    <row r="15" spans="1:23" ht="24.95" customHeight="1" x14ac:dyDescent="0.2">
      <c r="A15" s="11"/>
      <c r="B15" s="231" t="str" cm="1">
        <f t="array" ref="B15">INDEX(Trad, N15, Lang)</f>
        <v>A. Einsparprotokoll</v>
      </c>
      <c r="C15" s="232"/>
      <c r="D15" s="232"/>
      <c r="E15" s="232"/>
      <c r="F15" s="227" t="str" cm="1">
        <f t="array" ref="F15">INDEX(Trad, O15, $R$6)</f>
        <v>legt den Anwendungsbereich und die Anforderungen für die Umsetzung der Massnahme sowie an die Nachweise fest. Es ist keine Eingabe erforderlich.</v>
      </c>
      <c r="G15" s="227"/>
      <c r="H15" s="227"/>
      <c r="I15" s="227"/>
      <c r="J15" s="227"/>
      <c r="K15" s="227"/>
      <c r="L15" s="228"/>
      <c r="M15" s="10"/>
      <c r="N15" s="52">
        <v>206</v>
      </c>
      <c r="O15" s="52">
        <v>208</v>
      </c>
      <c r="P15" s="170"/>
      <c r="Q15" s="170"/>
      <c r="R15" s="7"/>
      <c r="S15" s="7"/>
    </row>
    <row r="16" spans="1:23" s="83" customFormat="1" ht="24.95" customHeight="1" x14ac:dyDescent="0.2">
      <c r="A16" s="11"/>
      <c r="B16" s="233" t="str" cm="1">
        <f t="array" ref="B16">INDEX(Trad, N16, Lang)</f>
        <v>B. Monitoringliste</v>
      </c>
      <c r="C16" s="234"/>
      <c r="D16" s="234"/>
      <c r="E16" s="234"/>
      <c r="F16" s="229" t="str" cm="1">
        <f t="array" ref="F16">INDEX(Trad, O16, $R$6)</f>
        <v>fasst die in diesem Protokoll gemeldeten Massnahmen zusammen. Alle Eingabefelder müssen für jede Massnahme ausgefüllt werden.</v>
      </c>
      <c r="G16" s="229"/>
      <c r="H16" s="229"/>
      <c r="I16" s="229"/>
      <c r="J16" s="229"/>
      <c r="K16" s="229"/>
      <c r="L16" s="230"/>
      <c r="M16" s="80"/>
      <c r="N16" s="52">
        <v>207</v>
      </c>
      <c r="O16" s="52">
        <v>209</v>
      </c>
      <c r="P16" s="173"/>
      <c r="Q16" s="170"/>
      <c r="R16" s="7"/>
      <c r="S16" s="7"/>
      <c r="T16" s="55"/>
      <c r="U16" s="7"/>
    </row>
    <row r="17" spans="1:21" s="83" customFormat="1" ht="20.100000000000001" customHeight="1" x14ac:dyDescent="0.2">
      <c r="A17" s="10"/>
      <c r="B17" s="79"/>
      <c r="C17" s="84"/>
      <c r="D17" s="7"/>
      <c r="E17" s="84"/>
      <c r="F17" s="80"/>
      <c r="G17" s="82"/>
      <c r="H17" s="82"/>
      <c r="I17" s="82"/>
      <c r="J17" s="82"/>
      <c r="K17" s="81"/>
      <c r="L17" s="81"/>
      <c r="M17" s="80"/>
      <c r="N17" s="52"/>
      <c r="O17" s="166"/>
      <c r="P17" s="173"/>
      <c r="Q17" s="170"/>
      <c r="R17" s="81"/>
      <c r="S17" s="81"/>
      <c r="T17" s="55"/>
      <c r="U17" s="7"/>
    </row>
    <row r="18" spans="1:21" ht="12.75" customHeight="1" x14ac:dyDescent="0.2">
      <c r="A18" s="10"/>
      <c r="B18" s="14"/>
      <c r="C18" s="13"/>
      <c r="E18" s="13"/>
      <c r="F18" s="10"/>
      <c r="G18" s="12"/>
      <c r="H18" s="12"/>
      <c r="I18" s="12"/>
      <c r="J18" s="12"/>
      <c r="M18" s="10"/>
      <c r="N18" s="52"/>
      <c r="O18" s="164"/>
      <c r="P18" s="170"/>
      <c r="Q18" s="170"/>
      <c r="R18" s="7"/>
      <c r="S18" s="7"/>
      <c r="T18" s="47"/>
    </row>
    <row r="19" spans="1:21" s="78" customFormat="1" ht="20.100000000000001" customHeight="1" x14ac:dyDescent="0.2">
      <c r="A19" s="15"/>
      <c r="B19" s="74" t="str" cm="1">
        <f t="array" ref="B19">INDEX(Trad, N19, Lang)</f>
        <v>Versionshistorie</v>
      </c>
      <c r="C19" s="17"/>
      <c r="D19" s="18"/>
      <c r="E19" s="18"/>
      <c r="F19" s="15"/>
      <c r="G19" s="12"/>
      <c r="H19" s="12"/>
      <c r="I19" s="12"/>
      <c r="J19" s="12"/>
      <c r="K19" s="18"/>
      <c r="L19" s="18"/>
      <c r="M19" s="15"/>
      <c r="N19" s="52">
        <v>210</v>
      </c>
      <c r="O19" s="165"/>
      <c r="P19" s="172"/>
      <c r="Q19" s="170"/>
      <c r="R19" s="18"/>
      <c r="S19" s="18"/>
      <c r="T19" s="55"/>
      <c r="U19" s="7"/>
    </row>
    <row r="20" spans="1:21" ht="8.1" customHeight="1" x14ac:dyDescent="0.2">
      <c r="A20" s="10"/>
      <c r="B20" s="14"/>
      <c r="C20" s="13"/>
      <c r="E20" s="13"/>
      <c r="F20" s="10"/>
      <c r="G20" s="12"/>
      <c r="H20" s="12"/>
      <c r="I20" s="12"/>
      <c r="J20" s="12"/>
      <c r="M20" s="10"/>
      <c r="N20" s="52"/>
      <c r="O20" s="164"/>
      <c r="P20" s="172"/>
      <c r="Q20" s="170"/>
      <c r="R20" s="7"/>
      <c r="S20" s="7"/>
    </row>
    <row r="21" spans="1:21" s="78" customFormat="1" ht="20.100000000000001" customHeight="1" x14ac:dyDescent="0.2">
      <c r="A21" s="18"/>
      <c r="B21" s="139" t="s">
        <v>4677</v>
      </c>
      <c r="C21" s="138" t="str" cm="1">
        <f t="array" ref="C21">INDEX(Trad, N21, Lang)</f>
        <v>Datum</v>
      </c>
      <c r="D21" s="235" t="str" cm="1">
        <f t="array" ref="D21">INDEX(Trad, O21, Lang)</f>
        <v>Änderung</v>
      </c>
      <c r="E21" s="236"/>
      <c r="F21" s="236"/>
      <c r="G21" s="236"/>
      <c r="H21" s="236"/>
      <c r="I21" s="236"/>
      <c r="J21" s="236"/>
      <c r="K21" s="236"/>
      <c r="L21" s="237"/>
      <c r="M21" s="18"/>
      <c r="N21" s="52">
        <v>211</v>
      </c>
      <c r="O21" s="52">
        <v>220</v>
      </c>
      <c r="P21" s="135" cm="1">
        <f t="array" ref="P21">_xlfn.XLOOKUP(TRUE, $R$22:$R$35&lt;&gt;"", $R$22:$R$35, , ,-1)</f>
        <v>2</v>
      </c>
      <c r="Q21" s="135" t="str">
        <f>TEXT(P21,"#.0")</f>
        <v>2.0</v>
      </c>
      <c r="R21" s="18"/>
      <c r="S21" s="18"/>
      <c r="T21" s="55"/>
      <c r="U21" s="7"/>
    </row>
    <row r="22" spans="1:21" ht="15" customHeight="1" x14ac:dyDescent="0.2">
      <c r="B22" s="176">
        <f>IF(OR(ISBLANK(R22), P22=R22),"",R22)</f>
        <v>1</v>
      </c>
      <c r="C22" s="153">
        <f>IF(OR(ISBLANK(S22), Q22=S22),"",S22)</f>
        <v>45597</v>
      </c>
      <c r="D22" s="238" t="str" cm="1">
        <f t="array" ref="D22">IF(ISBLANK(B22), "", INDEX(Trad, N22, Lang))</f>
        <v>Erste Fassung</v>
      </c>
      <c r="E22" s="238"/>
      <c r="F22" s="238"/>
      <c r="G22" s="238"/>
      <c r="H22" s="238"/>
      <c r="I22" s="238"/>
      <c r="J22" s="238"/>
      <c r="K22" s="238"/>
      <c r="L22" s="239"/>
      <c r="N22" s="52">
        <v>221</v>
      </c>
      <c r="O22" s="164"/>
      <c r="P22" s="150">
        <f>VLOOKUP(P21, $R$22:$S$35, 2, FALSE)</f>
        <v>45962</v>
      </c>
      <c r="Q22" s="150" t="str">
        <f>TEXT(Version!P22,"mm.aaaa")</f>
        <v>11.2025</v>
      </c>
      <c r="R22" s="182">
        <v>1</v>
      </c>
      <c r="S22" s="181">
        <v>45597</v>
      </c>
      <c r="T22" s="55">
        <f>1</f>
        <v>1</v>
      </c>
      <c r="U22" s="193" t="s">
        <v>4834</v>
      </c>
    </row>
    <row r="23" spans="1:21" ht="15" customHeight="1" x14ac:dyDescent="0.2">
      <c r="B23" s="177">
        <f t="shared" ref="B23:C35" si="0">IF(OR(ISBLANK(R23), R22=R23),"",R23)</f>
        <v>2</v>
      </c>
      <c r="C23" s="154">
        <f t="shared" si="0"/>
        <v>45962</v>
      </c>
      <c r="D23" s="225" t="str" cm="1">
        <f t="array" ref="D23">IF(ISBLANK(INDEX(Trad, N23, Lang_measure)), "", INDEX(Trad, N23, Lang_measure))</f>
        <v>Aufnahme einer Übersichtstabelle über die Änderungen zwischen den früheren Versionen</v>
      </c>
      <c r="E23" s="225"/>
      <c r="F23" s="225"/>
      <c r="G23" s="225"/>
      <c r="H23" s="225"/>
      <c r="I23" s="225"/>
      <c r="J23" s="225"/>
      <c r="K23" s="225"/>
      <c r="L23" s="226"/>
      <c r="N23" s="46">
        <v>222</v>
      </c>
      <c r="O23" s="164"/>
      <c r="P23" s="180"/>
      <c r="Q23" s="169"/>
      <c r="R23" s="182">
        <v>2</v>
      </c>
      <c r="S23" s="181">
        <v>45962</v>
      </c>
      <c r="T23" s="55">
        <f>IF(ISBLANK(R23), 1001, IF(R23&lt;&gt;R22, T22+1,T22))</f>
        <v>2</v>
      </c>
      <c r="U23" s="193"/>
    </row>
    <row r="24" spans="1:21" ht="15" customHeight="1" x14ac:dyDescent="0.2">
      <c r="B24" s="177" t="str">
        <f t="shared" si="0"/>
        <v/>
      </c>
      <c r="C24" s="154" t="str">
        <f t="shared" si="0"/>
        <v/>
      </c>
      <c r="D24" s="225" t="str" cm="1">
        <f t="array" ref="D24">IF(ISBLANK(INDEX(Trad, N24, Lang_measure)), "", INDEX(Trad, N24, Lang_measure))</f>
        <v>Einfügen des Einsparprotokolls (Tabelle A)</v>
      </c>
      <c r="E24" s="225"/>
      <c r="F24" s="225"/>
      <c r="G24" s="225"/>
      <c r="H24" s="225"/>
      <c r="I24" s="225"/>
      <c r="J24" s="225"/>
      <c r="K24" s="225"/>
      <c r="L24" s="226"/>
      <c r="N24" s="46">
        <v>223</v>
      </c>
      <c r="O24" s="164"/>
      <c r="P24" s="180"/>
      <c r="Q24" s="169"/>
      <c r="R24" s="182">
        <v>2</v>
      </c>
      <c r="S24" s="181">
        <v>45962</v>
      </c>
      <c r="T24" s="55">
        <f t="shared" ref="T24:T35" si="1">IF(ISBLANK(R24), 1001, IF(R24&lt;&gt;R23, T23+1,T23))</f>
        <v>2</v>
      </c>
      <c r="U24" s="193"/>
    </row>
    <row r="25" spans="1:21" ht="15" customHeight="1" x14ac:dyDescent="0.2">
      <c r="B25" s="177" t="str">
        <f t="shared" si="0"/>
        <v/>
      </c>
      <c r="C25" s="154" t="str">
        <f t="shared" si="0"/>
        <v/>
      </c>
      <c r="D25" s="225" t="str" cm="1">
        <f t="array" ref="D25">IF(ISBLANK(INDEX(Trad, N25, Lang_measure)), "", INDEX(Trad, N25, Lang_measure))</f>
        <v>Änderung und Aufnahme von Feldern in der Monitoringliste  (Tabelle B)</v>
      </c>
      <c r="E25" s="225"/>
      <c r="F25" s="225"/>
      <c r="G25" s="225"/>
      <c r="H25" s="225"/>
      <c r="I25" s="225"/>
      <c r="J25" s="225"/>
      <c r="K25" s="225"/>
      <c r="L25" s="226"/>
      <c r="N25" s="46">
        <v>224</v>
      </c>
      <c r="O25" s="164"/>
      <c r="P25" s="180"/>
      <c r="Q25" s="169"/>
      <c r="R25" s="182">
        <v>2</v>
      </c>
      <c r="S25" s="181">
        <v>45962</v>
      </c>
      <c r="T25" s="55">
        <f t="shared" si="1"/>
        <v>2</v>
      </c>
      <c r="U25" s="193"/>
    </row>
    <row r="26" spans="1:21" ht="15" customHeight="1" x14ac:dyDescent="0.2">
      <c r="B26" s="177" t="str">
        <f t="shared" si="0"/>
        <v/>
      </c>
      <c r="C26" s="154" t="str">
        <f t="shared" si="0"/>
        <v/>
      </c>
      <c r="D26" s="225" t="str" cm="1">
        <f t="array" ref="D26">IF(ISBLANK(INDEX(Trad, N26, Lang_measure)), "", INDEX(Trad, N26, Lang_measure))</f>
        <v>Diverse Layout Anpassungen</v>
      </c>
      <c r="E26" s="225"/>
      <c r="F26" s="225"/>
      <c r="G26" s="225"/>
      <c r="H26" s="225"/>
      <c r="I26" s="225"/>
      <c r="J26" s="225"/>
      <c r="K26" s="225"/>
      <c r="L26" s="226"/>
      <c r="N26" s="46">
        <v>225</v>
      </c>
      <c r="O26" s="164"/>
      <c r="P26" s="180"/>
      <c r="Q26" s="169"/>
      <c r="R26" s="182">
        <v>2</v>
      </c>
      <c r="S26" s="181">
        <v>45962</v>
      </c>
      <c r="T26" s="55">
        <f t="shared" si="1"/>
        <v>2</v>
      </c>
      <c r="U26" s="193"/>
    </row>
    <row r="27" spans="1:21" ht="15" customHeight="1" x14ac:dyDescent="0.2">
      <c r="B27" s="177" t="str">
        <f t="shared" si="0"/>
        <v/>
      </c>
      <c r="C27" s="154" t="str">
        <f t="shared" si="0"/>
        <v/>
      </c>
      <c r="D27" s="225" t="str" cm="1">
        <f t="array" ref="D27">IF(ISBLANK(INDEX(Trad, N27, Lang_measure)), "", INDEX(Trad, N27, Lang_measure))</f>
        <v/>
      </c>
      <c r="E27" s="225"/>
      <c r="F27" s="225"/>
      <c r="G27" s="225"/>
      <c r="H27" s="225"/>
      <c r="I27" s="225"/>
      <c r="J27" s="225"/>
      <c r="K27" s="225"/>
      <c r="L27" s="226"/>
      <c r="N27" s="46">
        <v>226</v>
      </c>
      <c r="O27" s="164"/>
      <c r="P27" s="180"/>
      <c r="Q27" s="169"/>
      <c r="R27" s="182"/>
      <c r="S27" s="181"/>
      <c r="T27" s="55">
        <f t="shared" si="1"/>
        <v>1001</v>
      </c>
      <c r="U27" s="193"/>
    </row>
    <row r="28" spans="1:21" ht="15" customHeight="1" x14ac:dyDescent="0.2">
      <c r="B28" s="177" t="str">
        <f t="shared" si="0"/>
        <v/>
      </c>
      <c r="C28" s="154" t="str">
        <f t="shared" si="0"/>
        <v/>
      </c>
      <c r="D28" s="225" t="str" cm="1">
        <f t="array" ref="D28">IF(ISBLANK(INDEX(Trad, N28, Lang_measure)), "", INDEX(Trad, N28, Lang_measure))</f>
        <v/>
      </c>
      <c r="E28" s="225"/>
      <c r="F28" s="225"/>
      <c r="G28" s="225"/>
      <c r="H28" s="225"/>
      <c r="I28" s="225"/>
      <c r="J28" s="225"/>
      <c r="K28" s="225"/>
      <c r="L28" s="226"/>
      <c r="N28" s="46">
        <v>227</v>
      </c>
      <c r="O28" s="164"/>
      <c r="P28" s="180"/>
      <c r="Q28" s="169"/>
      <c r="R28" s="182"/>
      <c r="S28" s="181"/>
      <c r="T28" s="55">
        <f t="shared" si="1"/>
        <v>1001</v>
      </c>
      <c r="U28" s="193"/>
    </row>
    <row r="29" spans="1:21" ht="15" customHeight="1" x14ac:dyDescent="0.2">
      <c r="B29" s="177" t="str">
        <f t="shared" si="0"/>
        <v/>
      </c>
      <c r="C29" s="154" t="str">
        <f t="shared" si="0"/>
        <v/>
      </c>
      <c r="D29" s="225" t="str" cm="1">
        <f t="array" ref="D29">IF(ISBLANK(INDEX(Trad, N29, Lang_measure)), "", INDEX(Trad, N29, Lang_measure))</f>
        <v/>
      </c>
      <c r="E29" s="225"/>
      <c r="F29" s="225"/>
      <c r="G29" s="225"/>
      <c r="H29" s="225"/>
      <c r="I29" s="225"/>
      <c r="J29" s="225"/>
      <c r="K29" s="225"/>
      <c r="L29" s="226"/>
      <c r="N29" s="46">
        <v>228</v>
      </c>
      <c r="O29" s="164"/>
      <c r="P29" s="180"/>
      <c r="Q29" s="169"/>
      <c r="R29" s="182"/>
      <c r="S29" s="181"/>
      <c r="T29" s="55">
        <f t="shared" si="1"/>
        <v>1001</v>
      </c>
      <c r="U29" s="193"/>
    </row>
    <row r="30" spans="1:21" ht="15" customHeight="1" x14ac:dyDescent="0.2">
      <c r="B30" s="177" t="str">
        <f t="shared" si="0"/>
        <v/>
      </c>
      <c r="C30" s="154" t="str">
        <f t="shared" si="0"/>
        <v/>
      </c>
      <c r="D30" s="225" t="str" cm="1">
        <f t="array" ref="D30">IF(ISBLANK(INDEX(Trad, N30, Lang_measure)), "", INDEX(Trad, N30, Lang_measure))</f>
        <v/>
      </c>
      <c r="E30" s="225"/>
      <c r="F30" s="225"/>
      <c r="G30" s="225"/>
      <c r="H30" s="225"/>
      <c r="I30" s="225"/>
      <c r="J30" s="225"/>
      <c r="K30" s="225"/>
      <c r="L30" s="226"/>
      <c r="N30" s="46">
        <v>229</v>
      </c>
      <c r="O30" s="164"/>
      <c r="P30" s="180"/>
      <c r="Q30" s="169"/>
      <c r="R30" s="182"/>
      <c r="S30" s="181"/>
      <c r="T30" s="55">
        <f t="shared" si="1"/>
        <v>1001</v>
      </c>
      <c r="U30" s="193"/>
    </row>
    <row r="31" spans="1:21" ht="15" customHeight="1" x14ac:dyDescent="0.2">
      <c r="B31" s="177" t="str">
        <f t="shared" si="0"/>
        <v/>
      </c>
      <c r="C31" s="154" t="str">
        <f t="shared" si="0"/>
        <v/>
      </c>
      <c r="D31" s="225" t="str" cm="1">
        <f t="array" ref="D31">IF(ISBLANK(INDEX(Trad, N31, Lang_measure)), "", INDEX(Trad, N31, Lang_measure))</f>
        <v/>
      </c>
      <c r="E31" s="225"/>
      <c r="F31" s="225"/>
      <c r="G31" s="225"/>
      <c r="H31" s="225"/>
      <c r="I31" s="225"/>
      <c r="J31" s="225"/>
      <c r="K31" s="225"/>
      <c r="L31" s="226"/>
      <c r="N31" s="46">
        <v>230</v>
      </c>
      <c r="O31" s="164"/>
      <c r="P31" s="180"/>
      <c r="Q31" s="169"/>
      <c r="R31" s="182"/>
      <c r="S31" s="181"/>
      <c r="T31" s="55">
        <f t="shared" si="1"/>
        <v>1001</v>
      </c>
      <c r="U31" s="193"/>
    </row>
    <row r="32" spans="1:21" ht="15" customHeight="1" x14ac:dyDescent="0.2">
      <c r="B32" s="177" t="str">
        <f t="shared" si="0"/>
        <v/>
      </c>
      <c r="C32" s="154" t="str">
        <f t="shared" si="0"/>
        <v/>
      </c>
      <c r="D32" s="225" t="str" cm="1">
        <f t="array" ref="D32">IF(ISBLANK(INDEX(Trad, N32, Lang_measure)), "", INDEX(Trad, N32, Lang_measure))</f>
        <v/>
      </c>
      <c r="E32" s="225"/>
      <c r="F32" s="225"/>
      <c r="G32" s="225"/>
      <c r="H32" s="225"/>
      <c r="I32" s="225"/>
      <c r="J32" s="225"/>
      <c r="K32" s="225"/>
      <c r="L32" s="226"/>
      <c r="N32" s="46">
        <v>227</v>
      </c>
      <c r="O32" s="164"/>
      <c r="P32" s="180"/>
      <c r="Q32" s="169"/>
      <c r="R32" s="182"/>
      <c r="S32" s="181"/>
      <c r="T32" s="55">
        <f t="shared" si="1"/>
        <v>1001</v>
      </c>
      <c r="U32" s="193"/>
    </row>
    <row r="33" spans="1:23" ht="15" customHeight="1" x14ac:dyDescent="0.2">
      <c r="B33" s="177" t="str">
        <f t="shared" si="0"/>
        <v/>
      </c>
      <c r="C33" s="154" t="str">
        <f t="shared" si="0"/>
        <v/>
      </c>
      <c r="D33" s="225" t="str" cm="1">
        <f t="array" ref="D33">IF(ISBLANK(INDEX(Trad, N33, Lang_measure)), "", INDEX(Trad, N33, Lang_measure))</f>
        <v/>
      </c>
      <c r="E33" s="225"/>
      <c r="F33" s="225"/>
      <c r="G33" s="225"/>
      <c r="H33" s="225"/>
      <c r="I33" s="225"/>
      <c r="J33" s="225"/>
      <c r="K33" s="225"/>
      <c r="L33" s="226"/>
      <c r="N33" s="46">
        <v>228</v>
      </c>
      <c r="O33" s="164"/>
      <c r="P33" s="180"/>
      <c r="Q33" s="169"/>
      <c r="R33" s="182"/>
      <c r="S33" s="181"/>
      <c r="T33" s="55">
        <f t="shared" si="1"/>
        <v>1001</v>
      </c>
      <c r="U33" s="193"/>
    </row>
    <row r="34" spans="1:23" ht="15" customHeight="1" x14ac:dyDescent="0.2">
      <c r="B34" s="177" t="str">
        <f t="shared" si="0"/>
        <v/>
      </c>
      <c r="C34" s="154" t="str">
        <f t="shared" si="0"/>
        <v/>
      </c>
      <c r="D34" s="225" t="str" cm="1">
        <f t="array" ref="D34">IF(ISBLANK(INDEX(Trad, N34, Lang_measure)), "", INDEX(Trad, N34, Lang_measure))</f>
        <v/>
      </c>
      <c r="E34" s="225"/>
      <c r="F34" s="225"/>
      <c r="G34" s="225"/>
      <c r="H34" s="225"/>
      <c r="I34" s="225"/>
      <c r="J34" s="225"/>
      <c r="K34" s="225"/>
      <c r="L34" s="226"/>
      <c r="N34" s="46">
        <v>229</v>
      </c>
      <c r="O34" s="164"/>
      <c r="P34" s="180"/>
      <c r="Q34" s="169"/>
      <c r="R34" s="182"/>
      <c r="S34" s="181"/>
      <c r="T34" s="55">
        <f t="shared" si="1"/>
        <v>1001</v>
      </c>
      <c r="U34" s="193"/>
    </row>
    <row r="35" spans="1:23" ht="15" customHeight="1" x14ac:dyDescent="0.2">
      <c r="B35" s="178" t="str">
        <f t="shared" si="0"/>
        <v/>
      </c>
      <c r="C35" s="155" t="str">
        <f t="shared" si="0"/>
        <v/>
      </c>
      <c r="D35" s="241" t="str" cm="1">
        <f t="array" ref="D35">IF(ISBLANK(INDEX(Trad, N35, Lang_measure)), "", INDEX(Trad, N35, Lang_measure))</f>
        <v/>
      </c>
      <c r="E35" s="241"/>
      <c r="F35" s="241"/>
      <c r="G35" s="241"/>
      <c r="H35" s="241"/>
      <c r="I35" s="241"/>
      <c r="J35" s="241"/>
      <c r="K35" s="241"/>
      <c r="L35" s="242"/>
      <c r="N35" s="46">
        <v>230</v>
      </c>
      <c r="O35" s="164"/>
      <c r="P35" s="180"/>
      <c r="Q35" s="169"/>
      <c r="R35" s="182"/>
      <c r="S35" s="181"/>
      <c r="T35" s="55">
        <f t="shared" si="1"/>
        <v>1001</v>
      </c>
      <c r="U35" s="193"/>
    </row>
    <row r="36" spans="1:23" ht="15" customHeight="1" x14ac:dyDescent="0.2">
      <c r="B36" s="133"/>
      <c r="C36" s="134"/>
      <c r="D36" s="134"/>
      <c r="E36" s="134"/>
      <c r="F36" s="134"/>
      <c r="G36" s="134"/>
      <c r="H36" s="134"/>
      <c r="I36" s="134"/>
      <c r="J36" s="134"/>
      <c r="K36" s="134"/>
      <c r="L36" s="134"/>
      <c r="N36" s="52"/>
      <c r="O36" s="164"/>
      <c r="P36" s="172"/>
      <c r="Q36" s="170"/>
      <c r="R36" s="7"/>
      <c r="S36" s="7"/>
    </row>
    <row r="37" spans="1:23" ht="15" customHeight="1" x14ac:dyDescent="0.2">
      <c r="N37" s="52"/>
      <c r="O37" s="164"/>
      <c r="P37" s="172"/>
      <c r="Q37" s="170"/>
      <c r="R37" s="7"/>
      <c r="S37" s="7"/>
    </row>
    <row r="38" spans="1:23" ht="15" customHeight="1" x14ac:dyDescent="0.2">
      <c r="N38" s="52"/>
      <c r="O38" s="164"/>
      <c r="P38" s="170"/>
      <c r="Q38" s="170"/>
      <c r="R38" s="7"/>
      <c r="S38" s="7"/>
    </row>
    <row r="39" spans="1:23" ht="15" customHeight="1" x14ac:dyDescent="0.2">
      <c r="N39" s="52"/>
      <c r="O39" s="164"/>
      <c r="P39" s="170"/>
      <c r="Q39" s="170"/>
      <c r="R39" s="7"/>
      <c r="S39" s="7"/>
    </row>
    <row r="40" spans="1:23" ht="15" customHeight="1" x14ac:dyDescent="0.2">
      <c r="N40" s="52"/>
      <c r="O40" s="164"/>
      <c r="P40" s="170"/>
      <c r="Q40" s="170"/>
      <c r="R40" s="7"/>
      <c r="S40" s="7"/>
    </row>
    <row r="41" spans="1:23" s="48" customFormat="1" ht="13.5" customHeight="1" x14ac:dyDescent="0.2">
      <c r="A41" s="35"/>
      <c r="B41" s="24" t="str" cm="1">
        <f t="array" ref="B41">INDEX(Trad, N41, Lang)</f>
        <v>Disclaimer</v>
      </c>
      <c r="C41" s="24"/>
      <c r="D41" s="51"/>
      <c r="E41" s="51"/>
      <c r="F41" s="51"/>
      <c r="G41" s="51"/>
      <c r="H41" s="51"/>
      <c r="I41" s="51"/>
      <c r="J41" s="51"/>
      <c r="K41" s="51"/>
      <c r="L41" s="51"/>
      <c r="M41" s="51"/>
      <c r="N41" s="52">
        <v>240</v>
      </c>
      <c r="O41" s="164"/>
      <c r="P41" s="170"/>
      <c r="Q41" s="170"/>
      <c r="R41" s="7"/>
      <c r="S41" s="7"/>
      <c r="T41" s="123"/>
      <c r="U41" s="7"/>
      <c r="V41" s="77"/>
      <c r="W41" s="77"/>
    </row>
    <row r="42" spans="1:23" s="48" customFormat="1" ht="58.5" customHeight="1" x14ac:dyDescent="0.2">
      <c r="A42" s="35"/>
      <c r="B42" s="240"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40"/>
      <c r="D42" s="240"/>
      <c r="E42" s="240"/>
      <c r="F42" s="240"/>
      <c r="G42" s="240"/>
      <c r="H42" s="240"/>
      <c r="I42" s="240"/>
      <c r="J42" s="240"/>
      <c r="K42" s="240"/>
      <c r="L42" s="240"/>
      <c r="M42" s="51"/>
      <c r="N42" s="52">
        <v>241</v>
      </c>
      <c r="O42" s="164"/>
      <c r="P42" s="170"/>
      <c r="Q42" s="170"/>
      <c r="R42" s="7"/>
      <c r="S42" s="7"/>
      <c r="T42" s="55"/>
      <c r="U42" s="7"/>
      <c r="V42" s="77"/>
      <c r="W42" s="77"/>
    </row>
    <row r="43" spans="1:23" x14ac:dyDescent="0.2">
      <c r="N43" s="52"/>
      <c r="O43" s="164"/>
      <c r="P43" s="170"/>
      <c r="Q43" s="170"/>
      <c r="R43" s="7"/>
      <c r="S43" s="7"/>
      <c r="T43" s="47"/>
    </row>
    <row r="44" spans="1:23" x14ac:dyDescent="0.2">
      <c r="N44" s="52"/>
      <c r="O44" s="164"/>
      <c r="P44" s="170"/>
      <c r="Q44" s="170"/>
      <c r="R44" s="7"/>
      <c r="S44" s="7"/>
    </row>
    <row r="45" spans="1:23" x14ac:dyDescent="0.2">
      <c r="N45" s="52"/>
      <c r="O45" s="164"/>
      <c r="P45" s="170"/>
      <c r="Q45" s="170"/>
      <c r="R45" s="7"/>
      <c r="S45" s="7"/>
    </row>
    <row r="46" spans="1:23" x14ac:dyDescent="0.2">
      <c r="N46" s="52"/>
      <c r="O46" s="164"/>
      <c r="P46" s="170"/>
      <c r="Q46" s="170"/>
      <c r="R46" s="7"/>
      <c r="S46" s="7"/>
    </row>
    <row r="47" spans="1:23" x14ac:dyDescent="0.2">
      <c r="N47" s="52"/>
      <c r="O47" s="164"/>
      <c r="P47" s="170"/>
      <c r="Q47" s="170"/>
      <c r="R47" s="7"/>
      <c r="S47" s="7"/>
    </row>
    <row r="48" spans="1:23" x14ac:dyDescent="0.2">
      <c r="N48" s="52"/>
      <c r="O48" s="164"/>
      <c r="P48" s="170"/>
      <c r="Q48" s="170"/>
      <c r="R48" s="7"/>
      <c r="S48" s="7"/>
    </row>
    <row r="49" spans="14:20" hidden="1" x14ac:dyDescent="0.2">
      <c r="N49" s="52"/>
    </row>
    <row r="50" spans="14:20" hidden="1" x14ac:dyDescent="0.2">
      <c r="N50" s="52"/>
    </row>
    <row r="51" spans="14:20" hidden="1" x14ac:dyDescent="0.2">
      <c r="N51" s="52"/>
      <c r="T51" s="55">
        <v>10</v>
      </c>
    </row>
    <row r="52" spans="14:20" hidden="1" x14ac:dyDescent="0.2">
      <c r="N52" s="52"/>
    </row>
    <row r="53" spans="14:20" hidden="1" x14ac:dyDescent="0.2">
      <c r="N53" s="52"/>
    </row>
    <row r="54" spans="14:20" hidden="1" x14ac:dyDescent="0.2">
      <c r="N54" s="52"/>
      <c r="T54" s="55">
        <v>10</v>
      </c>
    </row>
    <row r="55" spans="14:20" hidden="1" x14ac:dyDescent="0.2">
      <c r="N55" s="52"/>
    </row>
    <row r="56" spans="14:20" hidden="1" x14ac:dyDescent="0.2">
      <c r="N56" s="52"/>
    </row>
    <row r="57" spans="14:20" hidden="1" x14ac:dyDescent="0.2">
      <c r="N57" s="52"/>
      <c r="T57" s="55">
        <v>10</v>
      </c>
    </row>
    <row r="58" spans="14:20" hidden="1" x14ac:dyDescent="0.2">
      <c r="N58" s="52"/>
    </row>
    <row r="59" spans="14:20" hidden="1" x14ac:dyDescent="0.2">
      <c r="N59" s="52"/>
    </row>
    <row r="60" spans="14:20" hidden="1" x14ac:dyDescent="0.2">
      <c r="N60" s="52"/>
      <c r="T60" s="55">
        <v>10</v>
      </c>
    </row>
    <row r="61" spans="14:20" hidden="1" x14ac:dyDescent="0.2">
      <c r="N61" s="52"/>
    </row>
    <row r="62" spans="14:20" hidden="1" x14ac:dyDescent="0.2">
      <c r="N62" s="52"/>
    </row>
    <row r="63" spans="14:20" hidden="1" x14ac:dyDescent="0.2">
      <c r="N63" s="52"/>
      <c r="T63" s="55">
        <v>10</v>
      </c>
    </row>
    <row r="64" spans="14:20" hidden="1" x14ac:dyDescent="0.2">
      <c r="N64" s="52"/>
    </row>
    <row r="65" spans="14:20" hidden="1" x14ac:dyDescent="0.2">
      <c r="N65" s="52"/>
      <c r="T65" s="123">
        <v>8</v>
      </c>
    </row>
    <row r="66" spans="14:20" hidden="1" x14ac:dyDescent="0.2">
      <c r="N66" s="52"/>
    </row>
    <row r="67" spans="14:20" hidden="1" x14ac:dyDescent="0.2">
      <c r="N67" s="52"/>
      <c r="T67" s="55">
        <v>10</v>
      </c>
    </row>
    <row r="68" spans="14:20" hidden="1" x14ac:dyDescent="0.2">
      <c r="N68" s="52"/>
      <c r="T68" s="55">
        <v>10</v>
      </c>
    </row>
    <row r="69" spans="14:20" hidden="1" x14ac:dyDescent="0.2">
      <c r="N69" s="52"/>
    </row>
    <row r="70" spans="14:20" hidden="1" x14ac:dyDescent="0.2">
      <c r="N70" s="52"/>
      <c r="T70" s="47">
        <v>11</v>
      </c>
    </row>
    <row r="71" spans="14:20" hidden="1" x14ac:dyDescent="0.2">
      <c r="N71" s="52"/>
      <c r="T71" s="55">
        <v>10</v>
      </c>
    </row>
    <row r="72" spans="14:20" hidden="1" x14ac:dyDescent="0.2">
      <c r="N72" s="52"/>
    </row>
    <row r="73" spans="14:20" hidden="1" x14ac:dyDescent="0.2">
      <c r="N73" s="52"/>
      <c r="T73" s="47">
        <v>11</v>
      </c>
    </row>
    <row r="74" spans="14:20" hidden="1" x14ac:dyDescent="0.2">
      <c r="N74" s="52"/>
      <c r="T74" s="47"/>
    </row>
    <row r="75" spans="14:20" hidden="1" x14ac:dyDescent="0.2">
      <c r="N75" s="52"/>
    </row>
    <row r="76" spans="14:20" hidden="1" x14ac:dyDescent="0.2">
      <c r="N76" s="52"/>
      <c r="T76" s="55">
        <v>8</v>
      </c>
    </row>
    <row r="77" spans="14:20" hidden="1" x14ac:dyDescent="0.2">
      <c r="N77" s="52"/>
    </row>
    <row r="78" spans="14:20" hidden="1" x14ac:dyDescent="0.2">
      <c r="N78" s="52"/>
      <c r="T78" s="47">
        <v>11</v>
      </c>
    </row>
    <row r="79" spans="14:20" hidden="1" x14ac:dyDescent="0.2">
      <c r="N79" s="52"/>
    </row>
    <row r="80" spans="14:20" hidden="1" x14ac:dyDescent="0.2">
      <c r="N80" s="52"/>
    </row>
    <row r="81" spans="14:14" hidden="1" x14ac:dyDescent="0.2">
      <c r="N81" s="52"/>
    </row>
    <row r="82" spans="14:14" hidden="1" x14ac:dyDescent="0.2">
      <c r="N82" s="52"/>
    </row>
    <row r="83" spans="14:14" hidden="1" x14ac:dyDescent="0.2">
      <c r="N83" s="52"/>
    </row>
  </sheetData>
  <sheetProtection algorithmName="SHA-512" hashValue="/Uj8AiyCY8xvIEnXBVh+gY7nLzPmSoTW5IksVW2u0VwXcZJ99FiuuJxVXeVztQs7taTS2CZ40BTunEoDZrNCNA==" saltValue="eloOIuvMF/WCBo+vIU2Xiw=="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0" type="noConversion"/>
  <conditionalFormatting sqref="B22:L35">
    <cfRule type="expression" dxfId="5"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101"/>
  <sheetViews>
    <sheetView zoomScaleNormal="100" zoomScalePageLayoutView="115" workbookViewId="0">
      <selection activeCell="C64" sqref="C64:E64"/>
    </sheetView>
  </sheetViews>
  <sheetFormatPr baseColWidth="10" defaultColWidth="0" defaultRowHeight="0" customHeight="1" zeroHeight="1" x14ac:dyDescent="0.2"/>
  <cols>
    <col min="1" max="1" width="7.7109375" style="51" customWidth="1"/>
    <col min="2" max="2" width="4.7109375" style="51" customWidth="1"/>
    <col min="3" max="4" width="6.7109375" style="51" customWidth="1"/>
    <col min="5" max="12" width="8.7109375" style="51" customWidth="1"/>
    <col min="13" max="13" width="7.7109375" style="51" customWidth="1"/>
    <col min="14" max="14" width="5.42578125" style="223" hidden="1"/>
    <col min="15" max="18" width="5.42578125" style="52" hidden="1"/>
    <col min="19" max="19" width="7.5703125" style="54" hidden="1"/>
    <col min="20" max="21" width="9.28515625" style="77" hidden="1"/>
    <col min="22" max="24" width="6.5703125" style="55" hidden="1"/>
    <col min="25" max="25" width="10.42578125" style="55" hidden="1"/>
    <col min="26" max="26" width="54.42578125" style="77" hidden="1"/>
    <col min="27" max="16383" width="18.85546875" style="48" hidden="1"/>
    <col min="16384" max="16384" width="4" style="48" hidden="1"/>
  </cols>
  <sheetData>
    <row r="1" spans="1:51" ht="30" customHeight="1" x14ac:dyDescent="0.2">
      <c r="A1" s="11"/>
      <c r="B1" s="11"/>
      <c r="C1" s="11"/>
      <c r="D1" s="11"/>
      <c r="E1" s="11"/>
      <c r="F1" s="11"/>
      <c r="G1" s="11"/>
      <c r="H1" s="11"/>
      <c r="I1" s="11"/>
      <c r="J1" s="11"/>
      <c r="K1" s="11"/>
      <c r="L1" s="11"/>
      <c r="M1" s="11"/>
      <c r="N1" s="163" t="s">
        <v>4615</v>
      </c>
      <c r="O1" s="163" t="s">
        <v>4615</v>
      </c>
      <c r="P1" s="163" t="s">
        <v>4615</v>
      </c>
      <c r="Q1" s="163" t="s">
        <v>4615</v>
      </c>
      <c r="R1" s="163" t="s">
        <v>4615</v>
      </c>
      <c r="S1" s="184" t="s">
        <v>4804</v>
      </c>
      <c r="T1" s="183" t="s">
        <v>4807</v>
      </c>
      <c r="U1" s="183" t="s">
        <v>4807</v>
      </c>
      <c r="V1" s="47" t="s">
        <v>4616</v>
      </c>
      <c r="W1" s="47" t="s">
        <v>4616</v>
      </c>
      <c r="X1" s="47" t="s">
        <v>4616</v>
      </c>
      <c r="Y1" s="47" t="s">
        <v>4616</v>
      </c>
      <c r="Z1" s="183" t="s">
        <v>4829</v>
      </c>
    </row>
    <row r="2" spans="1:51" s="66" customFormat="1" ht="12" customHeight="1" x14ac:dyDescent="0.2">
      <c r="A2" s="64"/>
      <c r="B2" s="259" t="str" cm="1">
        <f t="array" ref="B2">INDEX(Trad, 204, Lang)</f>
        <v>Zurück zur Übersicht</v>
      </c>
      <c r="C2" s="259"/>
      <c r="D2" s="259"/>
      <c r="E2" s="259"/>
      <c r="F2" s="73"/>
      <c r="G2" s="73"/>
      <c r="H2" s="73"/>
      <c r="I2" s="73"/>
      <c r="J2" s="73"/>
      <c r="K2" s="73"/>
      <c r="L2" s="73"/>
      <c r="M2" s="73"/>
      <c r="N2" s="223"/>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x14ac:dyDescent="0.2">
      <c r="A3" s="64"/>
      <c r="B3" s="136"/>
      <c r="D3" s="137"/>
      <c r="F3" s="73"/>
      <c r="G3" s="73"/>
      <c r="H3" s="73"/>
      <c r="I3" s="73"/>
      <c r="J3" s="73"/>
      <c r="K3" s="73"/>
      <c r="L3" s="73"/>
      <c r="M3" s="73"/>
      <c r="N3" s="223"/>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223">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223">
        <v>201</v>
      </c>
      <c r="O5" s="53"/>
      <c r="P5" s="53"/>
      <c r="Q5" s="53"/>
      <c r="R5" s="53"/>
      <c r="S5" s="54"/>
      <c r="T5" s="7"/>
      <c r="U5" s="7"/>
      <c r="V5" s="55"/>
      <c r="W5" s="55"/>
      <c r="X5" s="55"/>
      <c r="Y5" s="55"/>
      <c r="Z5" s="7"/>
    </row>
    <row r="6" spans="1:51" ht="24.95" customHeight="1" x14ac:dyDescent="0.2">
      <c r="A6" s="11"/>
      <c r="B6" s="11"/>
      <c r="C6" s="11"/>
      <c r="D6" s="11"/>
      <c r="E6" s="11"/>
      <c r="F6" s="11"/>
      <c r="G6" s="11"/>
      <c r="I6" s="104" t="str" cm="1">
        <f t="array" ref="I6">INDEX(Trad, N6, Lang)</f>
        <v>Bundesamt für Energie BFE</v>
      </c>
      <c r="J6" s="58"/>
      <c r="K6" s="34"/>
      <c r="L6" s="11"/>
      <c r="N6" s="223">
        <v>202</v>
      </c>
      <c r="T6" s="7"/>
      <c r="U6" s="7"/>
      <c r="Z6" s="7"/>
    </row>
    <row r="7" spans="1:51" ht="75" customHeight="1" x14ac:dyDescent="0.2">
      <c r="A7" s="11"/>
      <c r="B7" s="11"/>
      <c r="C7" s="11"/>
      <c r="D7" s="11"/>
      <c r="E7" s="11"/>
      <c r="F7" s="11"/>
      <c r="G7" s="11"/>
      <c r="H7" s="11"/>
      <c r="I7" s="11"/>
      <c r="J7" s="11"/>
      <c r="K7" s="11"/>
      <c r="L7" s="11"/>
      <c r="T7" s="7"/>
      <c r="U7" s="7"/>
      <c r="V7" s="55" t="s">
        <v>1330</v>
      </c>
      <c r="W7" s="55" t="s">
        <v>4618</v>
      </c>
      <c r="X7" s="55" t="s">
        <v>4619</v>
      </c>
      <c r="Z7" s="7"/>
      <c r="AB7" s="56"/>
      <c r="AC7" s="56"/>
      <c r="AD7" s="56"/>
      <c r="AE7" s="56"/>
      <c r="AF7" s="56"/>
      <c r="AG7" s="56"/>
      <c r="AH7" s="56"/>
    </row>
    <row r="8" spans="1:51" ht="36" customHeight="1" x14ac:dyDescent="0.25">
      <c r="A8" s="43"/>
      <c r="B8" s="278" t="str" cm="1">
        <f t="array" ref="B8">INDEX(Trad, N8, Lang)</f>
        <v>Standardisierte Massnahme</v>
      </c>
      <c r="C8" s="278"/>
      <c r="D8" s="278"/>
      <c r="E8" s="278"/>
      <c r="F8" s="278"/>
      <c r="G8" s="278"/>
      <c r="H8" s="278"/>
      <c r="I8" s="278"/>
      <c r="J8" s="278"/>
      <c r="K8" s="278"/>
      <c r="L8" s="278"/>
      <c r="N8" s="223">
        <v>101</v>
      </c>
      <c r="T8" s="7"/>
      <c r="U8" s="7"/>
      <c r="V8" s="55">
        <v>14</v>
      </c>
      <c r="Z8" s="7"/>
      <c r="AB8" s="56"/>
      <c r="AC8" s="56"/>
      <c r="AD8" s="56"/>
      <c r="AE8" s="56"/>
      <c r="AF8" s="56"/>
      <c r="AG8" s="56"/>
      <c r="AH8" s="56"/>
    </row>
    <row r="9" spans="1:51" ht="99.95" customHeight="1" x14ac:dyDescent="0.2">
      <c r="A9" s="30"/>
      <c r="B9" s="279" t="str" cm="1">
        <f t="array" ref="B9">INDEX(Trad, N9, Lang_measure)</f>
        <v xml:space="preserve">Optimierung von bestehenden 
Innenraum-Beleuchtungsanlagen </v>
      </c>
      <c r="C9" s="279"/>
      <c r="D9" s="279"/>
      <c r="E9" s="279"/>
      <c r="F9" s="279"/>
      <c r="G9" s="279"/>
      <c r="H9" s="279"/>
      <c r="I9" s="279"/>
      <c r="J9" s="279"/>
      <c r="K9" s="279"/>
      <c r="L9" s="279"/>
      <c r="N9" s="163">
        <v>150</v>
      </c>
      <c r="T9" s="7"/>
      <c r="U9" s="7"/>
      <c r="V9" s="55">
        <v>16</v>
      </c>
      <c r="Z9" s="7"/>
      <c r="AB9" s="56"/>
      <c r="AC9" s="56"/>
      <c r="AD9" s="56"/>
      <c r="AE9" s="56"/>
      <c r="AF9" s="56"/>
      <c r="AG9" s="56"/>
      <c r="AH9" s="56"/>
    </row>
    <row r="10" spans="1:51" ht="36" customHeight="1" x14ac:dyDescent="0.25">
      <c r="A10" s="43"/>
      <c r="B10" s="282" t="str" cm="1">
        <f t="array" ref="B10">INDEX(Trad, N10, Lang)</f>
        <v>Einsparprotokoll</v>
      </c>
      <c r="C10" s="282"/>
      <c r="D10" s="282"/>
      <c r="E10" s="282"/>
      <c r="F10" s="282"/>
      <c r="G10" s="282"/>
      <c r="H10" s="282"/>
      <c r="I10" s="282"/>
      <c r="J10" s="282"/>
      <c r="K10" s="282"/>
      <c r="L10" s="282"/>
      <c r="N10" s="223">
        <v>100</v>
      </c>
      <c r="T10" s="7"/>
      <c r="U10" s="7"/>
      <c r="Z10" s="7"/>
      <c r="AB10" s="56"/>
      <c r="AC10" s="56"/>
      <c r="AD10" s="56"/>
      <c r="AE10" s="56"/>
      <c r="AF10" s="56"/>
      <c r="AG10" s="56"/>
      <c r="AH10" s="56"/>
    </row>
    <row r="11" spans="1:51" ht="15" customHeight="1" x14ac:dyDescent="0.2">
      <c r="A11" s="38"/>
      <c r="B11" s="37" t="str" cm="1">
        <f t="array" ref="B11">INDEX(Trad, N11, Lang)</f>
        <v>Massnahmennummer</v>
      </c>
      <c r="C11" s="37"/>
      <c r="D11" s="37"/>
      <c r="E11" s="37"/>
      <c r="F11" s="37"/>
      <c r="G11" s="37"/>
      <c r="H11" s="37"/>
      <c r="I11" s="37"/>
      <c r="J11" s="37"/>
      <c r="K11" s="14"/>
      <c r="L11" s="38" t="str">
        <f>measure_id</f>
        <v>BE-01b</v>
      </c>
      <c r="N11" s="223">
        <v>102</v>
      </c>
      <c r="T11" s="7"/>
      <c r="U11" s="7"/>
      <c r="V11" s="55">
        <v>8</v>
      </c>
      <c r="W11" s="55">
        <v>1</v>
      </c>
      <c r="X11" s="55">
        <f>12.75*W11 + 2.25</f>
        <v>15</v>
      </c>
      <c r="Z11" s="7"/>
      <c r="AB11" s="56"/>
      <c r="AC11" s="56"/>
      <c r="AD11" s="56"/>
      <c r="AE11" s="56"/>
      <c r="AF11" s="56"/>
      <c r="AG11" s="56"/>
      <c r="AH11" s="56"/>
    </row>
    <row r="12" spans="1:51" ht="15" customHeight="1" x14ac:dyDescent="0.2">
      <c r="A12" s="41"/>
      <c r="B12" s="37" t="str" cm="1">
        <f t="array" ref="B12">INDEX(Trad, N12, Lang)</f>
        <v>Version</v>
      </c>
      <c r="C12" s="37"/>
      <c r="D12" s="39"/>
      <c r="E12" s="39"/>
      <c r="F12" s="39"/>
      <c r="G12" s="39"/>
      <c r="H12" s="39"/>
      <c r="I12" s="39"/>
      <c r="J12" s="39"/>
      <c r="K12" s="40"/>
      <c r="L12" s="38" t="str">
        <f>measure_version</f>
        <v>2.0 (11.2025)</v>
      </c>
      <c r="N12" s="223">
        <v>103</v>
      </c>
      <c r="T12" s="7"/>
      <c r="U12" s="7"/>
      <c r="V12" s="55">
        <v>8</v>
      </c>
      <c r="W12" s="55">
        <v>1</v>
      </c>
      <c r="X12" s="55">
        <f t="shared" ref="X12:X13" si="0">12.75*W12 + 2.25</f>
        <v>15</v>
      </c>
      <c r="Z12" s="7"/>
      <c r="AB12" s="56"/>
      <c r="AC12" s="56"/>
      <c r="AD12" s="56"/>
      <c r="AE12" s="56"/>
      <c r="AF12" s="56"/>
      <c r="AG12" s="56"/>
      <c r="AH12" s="56"/>
    </row>
    <row r="13" spans="1:51" ht="15" customHeight="1" x14ac:dyDescent="0.2">
      <c r="A13" s="42"/>
      <c r="B13" s="37" t="str" cm="1">
        <f t="array" ref="B13">INDEX(Trad, N13, Lang)</f>
        <v>Gültig ab</v>
      </c>
      <c r="C13" s="37"/>
      <c r="D13" s="39"/>
      <c r="E13" s="39"/>
      <c r="F13" s="39"/>
      <c r="G13" s="39"/>
      <c r="H13" s="39"/>
      <c r="I13" s="39"/>
      <c r="J13" s="39"/>
      <c r="K13" s="281">
        <f>IF(MONTH(Version!P22)=11, DATE(YEAR(Version!P22)+1, 1, 1), Version!P22)</f>
        <v>46023</v>
      </c>
      <c r="L13" s="281"/>
      <c r="N13" s="223">
        <v>104</v>
      </c>
      <c r="T13" s="7"/>
      <c r="U13" s="7"/>
      <c r="V13" s="55">
        <v>8</v>
      </c>
      <c r="W13" s="55">
        <v>1</v>
      </c>
      <c r="X13" s="55">
        <f t="shared" si="0"/>
        <v>15</v>
      </c>
      <c r="Z13" s="7"/>
      <c r="AB13" s="56"/>
      <c r="AC13" s="56"/>
      <c r="AD13" s="56"/>
      <c r="AE13" s="56"/>
      <c r="AF13" s="56"/>
      <c r="AG13" s="56"/>
      <c r="AH13" s="56"/>
    </row>
    <row r="14" spans="1:51" ht="5.0999999999999996" customHeight="1" x14ac:dyDescent="0.2">
      <c r="A14" s="32"/>
      <c r="B14" s="31"/>
      <c r="C14" s="31"/>
      <c r="D14" s="11"/>
      <c r="E14" s="11"/>
      <c r="F14" s="11"/>
      <c r="G14" s="11"/>
      <c r="H14" s="11"/>
      <c r="I14" s="11"/>
      <c r="J14" s="11"/>
      <c r="K14" s="32"/>
      <c r="L14" s="32"/>
      <c r="T14" s="7"/>
      <c r="U14" s="7"/>
      <c r="Z14" s="7"/>
      <c r="AB14" s="56"/>
      <c r="AC14" s="56"/>
      <c r="AD14" s="56"/>
      <c r="AE14" s="56"/>
      <c r="AF14" s="56"/>
      <c r="AG14" s="56"/>
      <c r="AH14" s="56"/>
    </row>
    <row r="15" spans="1:51" s="56" customFormat="1" ht="36" customHeight="1" x14ac:dyDescent="0.2">
      <c r="A15" s="44"/>
      <c r="B15" s="280"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80"/>
      <c r="D15" s="280"/>
      <c r="E15" s="280"/>
      <c r="F15" s="280"/>
      <c r="G15" s="280"/>
      <c r="H15" s="280"/>
      <c r="I15" s="280"/>
      <c r="J15" s="280"/>
      <c r="K15" s="280"/>
      <c r="L15" s="280"/>
      <c r="M15" s="51"/>
      <c r="N15" s="223">
        <v>105</v>
      </c>
      <c r="O15" s="52"/>
      <c r="P15" s="52"/>
      <c r="Q15" s="52"/>
      <c r="R15" s="52"/>
      <c r="S15" s="54"/>
      <c r="T15" s="7"/>
      <c r="U15" s="7"/>
      <c r="V15" s="55">
        <v>7</v>
      </c>
      <c r="W15" s="55">
        <v>3</v>
      </c>
      <c r="X15" s="55">
        <f>11.25*W15 + 2.25</f>
        <v>36</v>
      </c>
      <c r="Y15" s="55"/>
      <c r="Z15" s="7"/>
    </row>
    <row r="16" spans="1:51" s="56" customFormat="1" ht="5.0999999999999996" customHeight="1" x14ac:dyDescent="0.2">
      <c r="A16" s="45"/>
      <c r="B16" s="76"/>
      <c r="C16" s="76"/>
      <c r="D16" s="76"/>
      <c r="E16" s="76"/>
      <c r="F16" s="76"/>
      <c r="G16" s="76"/>
      <c r="H16" s="76"/>
      <c r="I16" s="76"/>
      <c r="J16" s="76"/>
      <c r="K16" s="76"/>
      <c r="L16" s="76"/>
      <c r="M16" s="51"/>
      <c r="N16" s="223"/>
      <c r="O16" s="52"/>
      <c r="P16" s="52"/>
      <c r="Q16" s="52"/>
      <c r="R16" s="52"/>
      <c r="S16" s="54"/>
      <c r="T16" s="7"/>
      <c r="U16" s="7"/>
      <c r="V16" s="55"/>
      <c r="W16" s="55"/>
      <c r="X16" s="55"/>
      <c r="Y16" s="55"/>
      <c r="Z16" s="7"/>
    </row>
    <row r="17" spans="1:26" ht="39.950000000000003" customHeight="1" x14ac:dyDescent="0.2">
      <c r="B17" s="11"/>
      <c r="C17" s="11"/>
      <c r="D17" s="11"/>
      <c r="E17" s="11"/>
      <c r="F17" s="11"/>
      <c r="G17" s="11"/>
      <c r="H17" s="11"/>
      <c r="I17" s="11"/>
      <c r="J17" s="11"/>
      <c r="K17" s="11"/>
      <c r="T17" s="7"/>
      <c r="U17" s="7"/>
      <c r="V17" s="55" t="s">
        <v>1330</v>
      </c>
      <c r="W17" s="55" t="s">
        <v>4618</v>
      </c>
      <c r="X17" s="55" t="s">
        <v>4619</v>
      </c>
      <c r="Z17" s="7"/>
    </row>
    <row r="18" spans="1:26" ht="20.100000000000001" customHeight="1" x14ac:dyDescent="0.2">
      <c r="B18" s="101" t="str" cm="1">
        <f t="array" ref="B18">"1. " &amp; INDEX(Trad, N18, Lang)</f>
        <v>1. Gegenstand</v>
      </c>
      <c r="C18" s="101"/>
      <c r="D18" s="102"/>
      <c r="E18" s="102"/>
      <c r="F18" s="102"/>
      <c r="G18" s="102"/>
      <c r="H18" s="102"/>
      <c r="I18" s="102"/>
      <c r="J18" s="102"/>
      <c r="K18" s="102"/>
      <c r="L18" s="103"/>
      <c r="N18" s="223">
        <v>109</v>
      </c>
      <c r="T18" s="7"/>
      <c r="U18" s="7"/>
      <c r="V18" s="47">
        <v>11</v>
      </c>
      <c r="W18" s="47" t="s">
        <v>2</v>
      </c>
      <c r="X18" s="47">
        <v>20</v>
      </c>
      <c r="Y18" s="59" t="s">
        <v>4620</v>
      </c>
      <c r="Z18" s="7"/>
    </row>
    <row r="19" spans="1:26" ht="15" customHeight="1" x14ac:dyDescent="0.2">
      <c r="B19" s="100" t="str" cm="1">
        <f t="array" ref="B19">INDEX(Trad, N19, Lang)</f>
        <v>Anwendungsbereich</v>
      </c>
      <c r="C19" s="29"/>
      <c r="D19" s="11"/>
      <c r="E19" s="11"/>
      <c r="F19" s="11"/>
      <c r="G19" s="11"/>
      <c r="H19" s="11"/>
      <c r="I19" s="11"/>
      <c r="J19" s="11"/>
      <c r="K19" s="11"/>
      <c r="N19" s="223">
        <v>110</v>
      </c>
      <c r="T19" s="7"/>
      <c r="U19" s="7"/>
      <c r="V19" s="55">
        <v>10</v>
      </c>
      <c r="W19" s="55">
        <v>1</v>
      </c>
      <c r="X19" s="55">
        <f>12.75*W19 + 2.25</f>
        <v>15</v>
      </c>
      <c r="Z19" s="7"/>
    </row>
    <row r="20" spans="1:26" ht="12.75" customHeight="1" x14ac:dyDescent="0.2">
      <c r="A20" s="35"/>
      <c r="B20" s="265" t="str" cm="1">
        <f t="array" ref="B20">INDEX(Trad, N20, Lang_measure)</f>
        <v>Innenraum-Beleuchtungsanlagen in Gebäuden.</v>
      </c>
      <c r="C20" s="265"/>
      <c r="D20" s="265"/>
      <c r="E20" s="265"/>
      <c r="F20" s="265"/>
      <c r="G20" s="265"/>
      <c r="H20" s="265"/>
      <c r="I20" s="265"/>
      <c r="J20" s="265"/>
      <c r="K20" s="265"/>
      <c r="L20" s="265"/>
      <c r="N20" s="163">
        <v>151</v>
      </c>
      <c r="T20" s="7"/>
      <c r="U20" s="7"/>
      <c r="V20" s="55">
        <v>10</v>
      </c>
      <c r="W20" s="55">
        <v>2</v>
      </c>
      <c r="X20" s="55">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100" t="str" cm="1">
        <f t="array" ref="B22">INDEX(Trad, N22, Lang)</f>
        <v>Beschreibung</v>
      </c>
      <c r="C22" s="29"/>
      <c r="D22" s="11"/>
      <c r="E22" s="11"/>
      <c r="F22" s="11"/>
      <c r="G22" s="11"/>
      <c r="H22" s="11"/>
      <c r="I22" s="11"/>
      <c r="J22" s="11"/>
      <c r="K22" s="11"/>
      <c r="N22" s="223">
        <v>111</v>
      </c>
      <c r="T22" s="7"/>
      <c r="U22" s="7"/>
      <c r="Z22" s="7"/>
    </row>
    <row r="23" spans="1:26" ht="78" customHeight="1" x14ac:dyDescent="0.2">
      <c r="A23" s="35"/>
      <c r="B23" s="265" t="str" cm="1">
        <f t="array" ref="B23">INDEX(Trad, N23, Lang_measure)</f>
        <v>Optimierung von bestehenden, regelbaren Beleuchtungsanlagen oder Teilen davon (Anpassung der Beleuchtungsstärken auf normative Mindestanforderungen, Optimierung der Nachlaufzeiten durch korrekte Sensoreinstellungen und/oder Installation von zusätzlichen Detektions- und Steuerungskomponenten) im Innenraum. Diese Massnahme kann in Gebäuden umgesetzt werden, die bereits über eine regel- und ansteuerbare Beleuchtungsanlage verfügen oder deren Anlage anlässlich der Optimierung mit entsprechenden Betriebsgeräten und/oder Sensoren nachgerüstet wird.</v>
      </c>
      <c r="C23" s="265"/>
      <c r="D23" s="265"/>
      <c r="E23" s="265"/>
      <c r="F23" s="265"/>
      <c r="G23" s="265"/>
      <c r="H23" s="265"/>
      <c r="I23" s="265"/>
      <c r="J23" s="265"/>
      <c r="K23" s="265"/>
      <c r="L23" s="265"/>
      <c r="N23" s="163">
        <v>152</v>
      </c>
      <c r="T23" s="7"/>
      <c r="U23" s="7"/>
      <c r="V23" s="55">
        <v>10</v>
      </c>
      <c r="W23" s="55">
        <v>6</v>
      </c>
      <c r="X23" s="55">
        <f>12.75*W23 + 2.25</f>
        <v>78.75</v>
      </c>
      <c r="Z23" s="7"/>
    </row>
    <row r="24" spans="1:26" ht="40.5" hidden="1" customHeight="1" x14ac:dyDescent="0.2">
      <c r="A24" s="35"/>
      <c r="B24" s="36"/>
      <c r="C24" s="251" cm="1">
        <f t="array" ref="C24">INDEX(Trad, O24, Lang)</f>
        <v>0</v>
      </c>
      <c r="D24" s="251"/>
      <c r="E24" s="251"/>
      <c r="F24" s="251"/>
      <c r="G24" s="251"/>
      <c r="H24" s="251"/>
      <c r="I24" s="251"/>
      <c r="J24" s="251"/>
      <c r="K24" s="251"/>
      <c r="L24" s="251"/>
      <c r="N24" s="223">
        <v>112</v>
      </c>
      <c r="O24" s="52">
        <v>153</v>
      </c>
      <c r="T24" s="7"/>
      <c r="U24" s="7"/>
      <c r="V24" s="55">
        <v>10</v>
      </c>
      <c r="W24" s="55">
        <v>3</v>
      </c>
      <c r="X24" s="55">
        <f>12.75*W24 + 2.25</f>
        <v>40.5</v>
      </c>
      <c r="Z24" s="7"/>
    </row>
    <row r="25" spans="1:26" ht="20.100000000000001" customHeight="1" x14ac:dyDescent="0.2">
      <c r="A25" s="35"/>
      <c r="B25" s="11"/>
      <c r="C25" s="11"/>
      <c r="D25" s="11"/>
      <c r="E25" s="11"/>
      <c r="F25" s="11"/>
      <c r="G25" s="11"/>
      <c r="H25" s="11"/>
      <c r="I25" s="11"/>
      <c r="J25" s="11"/>
      <c r="K25" s="11"/>
      <c r="T25" s="7"/>
      <c r="U25" s="7"/>
      <c r="Z25" s="7"/>
    </row>
    <row r="26" spans="1:26" ht="20.100000000000001" customHeight="1" x14ac:dyDescent="0.2">
      <c r="A26" s="35"/>
      <c r="B26" s="101" t="str" cm="1">
        <f t="array" ref="B26">"2. " &amp; INDEX(Trad, N26, Lang)</f>
        <v>2. Anforderungen</v>
      </c>
      <c r="C26" s="101"/>
      <c r="D26" s="102"/>
      <c r="E26" s="102"/>
      <c r="F26" s="102"/>
      <c r="G26" s="102"/>
      <c r="H26" s="102"/>
      <c r="I26" s="102"/>
      <c r="J26" s="102"/>
      <c r="K26" s="102"/>
      <c r="L26" s="103"/>
      <c r="N26" s="223">
        <v>114</v>
      </c>
      <c r="T26" s="7"/>
      <c r="U26" s="7"/>
      <c r="V26" s="47">
        <v>11</v>
      </c>
      <c r="W26" s="47" t="s">
        <v>2</v>
      </c>
      <c r="X26" s="47">
        <v>20</v>
      </c>
      <c r="Y26" s="59" t="s">
        <v>4620</v>
      </c>
      <c r="Z26" s="7"/>
    </row>
    <row r="27" spans="1:26" s="62" customFormat="1" ht="40.5" customHeight="1" x14ac:dyDescent="0.2">
      <c r="A27" s="35"/>
      <c r="B27" s="265"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65"/>
      <c r="D27" s="265"/>
      <c r="E27" s="265"/>
      <c r="F27" s="265"/>
      <c r="G27" s="265"/>
      <c r="H27" s="265"/>
      <c r="I27" s="265"/>
      <c r="J27" s="265"/>
      <c r="K27" s="265"/>
      <c r="L27" s="265"/>
      <c r="M27" s="51"/>
      <c r="N27" s="224">
        <v>115</v>
      </c>
      <c r="O27" s="60"/>
      <c r="P27" s="60"/>
      <c r="Q27" s="60"/>
      <c r="R27" s="60"/>
      <c r="S27" s="61"/>
      <c r="T27" s="7"/>
      <c r="U27" s="7"/>
      <c r="V27" s="55">
        <v>10</v>
      </c>
      <c r="W27" s="55">
        <v>3</v>
      </c>
      <c r="X27" s="55">
        <f>12.75*W27 + 2.25</f>
        <v>40.5</v>
      </c>
      <c r="Y27" s="55"/>
      <c r="Z27" s="7"/>
    </row>
    <row r="28" spans="1:26" ht="5.0999999999999996" customHeight="1" x14ac:dyDescent="0.2">
      <c r="A28" s="35"/>
      <c r="B28" s="11"/>
      <c r="C28" s="11"/>
      <c r="D28" s="11"/>
      <c r="E28" s="11"/>
      <c r="F28" s="11"/>
      <c r="G28" s="11"/>
      <c r="H28" s="11"/>
      <c r="I28" s="11"/>
      <c r="J28" s="11"/>
      <c r="K28" s="11"/>
      <c r="T28" s="7"/>
      <c r="U28" s="7"/>
      <c r="Z28" s="7"/>
    </row>
    <row r="29" spans="1:26" ht="15" customHeight="1" x14ac:dyDescent="0.2">
      <c r="A29" s="35"/>
      <c r="B29" s="253" t="str" cm="1">
        <f t="array" ref="B29">INDEX(Trad, N29, Lang)</f>
        <v>Tabelle 1: Anforderungen</v>
      </c>
      <c r="C29" s="253"/>
      <c r="D29" s="253"/>
      <c r="E29" s="253"/>
      <c r="F29" s="253"/>
      <c r="G29" s="253"/>
      <c r="H29" s="253"/>
      <c r="I29" s="253"/>
      <c r="J29" s="253"/>
      <c r="K29" s="253"/>
      <c r="L29" s="253"/>
      <c r="N29" s="223">
        <v>116</v>
      </c>
      <c r="T29" s="7"/>
      <c r="U29" s="7"/>
      <c r="V29" s="55">
        <v>8</v>
      </c>
      <c r="W29" s="55" t="s">
        <v>2</v>
      </c>
      <c r="X29" s="55">
        <v>15</v>
      </c>
      <c r="Y29" s="123" t="s">
        <v>4716</v>
      </c>
      <c r="Z29" s="7"/>
    </row>
    <row r="30" spans="1:26" s="56" customFormat="1" ht="20.100000000000001" hidden="1" customHeight="1" x14ac:dyDescent="0.2">
      <c r="A30" s="35"/>
      <c r="B30" s="235"/>
      <c r="C30" s="236"/>
      <c r="D30" s="237"/>
      <c r="E30" s="255" t="str" cm="1">
        <f t="array" ref="E30">INDEX(Trad, O30, Lang)</f>
        <v>Altes System</v>
      </c>
      <c r="F30" s="255"/>
      <c r="G30" s="255"/>
      <c r="H30" s="256"/>
      <c r="I30" s="254" t="str" cm="1">
        <f t="array" ref="I30">INDEX(Trad, P30, Lang)</f>
        <v>Neues System</v>
      </c>
      <c r="J30" s="255"/>
      <c r="K30" s="255"/>
      <c r="L30" s="256"/>
      <c r="M30" s="51"/>
      <c r="N30" s="223"/>
      <c r="O30" s="52">
        <v>117</v>
      </c>
      <c r="P30" s="52">
        <v>118</v>
      </c>
      <c r="Q30" s="52"/>
      <c r="R30" s="52"/>
      <c r="S30" s="54"/>
      <c r="T30" s="7"/>
      <c r="U30" s="7"/>
      <c r="V30" s="47">
        <v>10</v>
      </c>
      <c r="W30" s="47" t="s">
        <v>2</v>
      </c>
      <c r="X30" s="47">
        <v>20</v>
      </c>
      <c r="Y30" s="59" t="s">
        <v>4620</v>
      </c>
      <c r="Z30" s="7"/>
    </row>
    <row r="31" spans="1:26" ht="42" hidden="1" customHeight="1" x14ac:dyDescent="0.2">
      <c r="A31" s="35"/>
      <c r="B31" s="283" cm="1">
        <f t="array" ref="B31">INDEX(Trad, N31, Lang_measure)</f>
        <v>0</v>
      </c>
      <c r="C31" s="284"/>
      <c r="D31" s="285"/>
      <c r="E31" s="286" cm="1">
        <f t="array" ref="E31">INDEX(Trad, O31, Lang_measure)</f>
        <v>0</v>
      </c>
      <c r="F31" s="287"/>
      <c r="G31" s="287"/>
      <c r="H31" s="288"/>
      <c r="I31" s="289" cm="1">
        <f t="array" ref="I31">INDEX(Trad, P31, Lang_measure)</f>
        <v>0</v>
      </c>
      <c r="J31" s="289"/>
      <c r="K31" s="289"/>
      <c r="L31" s="290"/>
      <c r="N31" s="163">
        <v>170</v>
      </c>
      <c r="O31" s="46">
        <v>171</v>
      </c>
      <c r="P31" s="46">
        <v>172</v>
      </c>
      <c r="T31" s="7"/>
      <c r="U31" s="7"/>
      <c r="V31" s="55">
        <v>10</v>
      </c>
      <c r="W31" s="55">
        <v>3</v>
      </c>
      <c r="X31" s="55">
        <f>12.75*W31 + 2.25</f>
        <v>40.5</v>
      </c>
      <c r="Z31" s="7"/>
    </row>
    <row r="32" spans="1:26" ht="66" hidden="1" customHeight="1" x14ac:dyDescent="0.2">
      <c r="A32" s="35"/>
      <c r="B32" s="262" cm="1">
        <f t="array" ref="B32">INDEX(Trad, N32, Lang_measure)</f>
        <v>0</v>
      </c>
      <c r="C32" s="263"/>
      <c r="D32" s="264"/>
      <c r="E32" s="262" cm="1">
        <f t="array" ref="E32">INDEX(Trad, O32, Lang_measure)</f>
        <v>0</v>
      </c>
      <c r="F32" s="266"/>
      <c r="G32" s="266"/>
      <c r="H32" s="264"/>
      <c r="I32" s="263" cm="1">
        <f t="array" ref="I32">INDEX(Trad, P32, Lang_measure)</f>
        <v>0</v>
      </c>
      <c r="J32" s="266"/>
      <c r="K32" s="266"/>
      <c r="L32" s="264"/>
      <c r="N32" s="163">
        <v>173</v>
      </c>
      <c r="O32" s="46">
        <v>174</v>
      </c>
      <c r="P32" s="46">
        <v>175</v>
      </c>
      <c r="T32" s="7"/>
      <c r="U32" s="7"/>
      <c r="V32" s="55">
        <v>10</v>
      </c>
      <c r="W32" s="55">
        <v>5</v>
      </c>
      <c r="X32" s="55">
        <f>12.75*W32 + 2.25</f>
        <v>66</v>
      </c>
      <c r="Z32" s="7"/>
    </row>
    <row r="33" spans="1:26" ht="105" hidden="1" customHeight="1" x14ac:dyDescent="0.2">
      <c r="A33" s="35"/>
      <c r="B33" s="262" cm="1">
        <f t="array" ref="B33">INDEX(Trad, N33, Lang_measure)</f>
        <v>0</v>
      </c>
      <c r="C33" s="263"/>
      <c r="D33" s="264"/>
      <c r="E33" s="294" cm="1">
        <f t="array" ref="E33">INDEX(Trad, O33, Lang_measure)</f>
        <v>0</v>
      </c>
      <c r="F33" s="292"/>
      <c r="G33" s="292"/>
      <c r="H33" s="293"/>
      <c r="I33" s="297" cm="1">
        <f t="array" ref="I33">INDEX(Trad, P33, Lang_measure)</f>
        <v>0</v>
      </c>
      <c r="J33" s="298"/>
      <c r="K33" s="298"/>
      <c r="L33" s="299"/>
      <c r="N33" s="163">
        <v>176</v>
      </c>
      <c r="O33" s="46">
        <v>177</v>
      </c>
      <c r="P33" s="46">
        <v>178</v>
      </c>
      <c r="T33" s="7"/>
      <c r="U33" s="7"/>
      <c r="V33" s="55">
        <v>10</v>
      </c>
      <c r="W33" s="55">
        <v>8</v>
      </c>
      <c r="X33" s="55">
        <f>12.75*W33 + 2.25</f>
        <v>104.25</v>
      </c>
      <c r="Z33" s="7"/>
    </row>
    <row r="34" spans="1:26" s="56" customFormat="1" ht="20.100000000000001" customHeight="1" x14ac:dyDescent="0.2">
      <c r="A34" s="35"/>
      <c r="B34" s="235"/>
      <c r="C34" s="236"/>
      <c r="D34" s="237"/>
      <c r="E34" s="254" t="str" cm="1">
        <f t="array" ref="E34">INDEX(Trad, N34, Lang)</f>
        <v>Altes System</v>
      </c>
      <c r="F34" s="255"/>
      <c r="G34" s="255"/>
      <c r="H34" s="255"/>
      <c r="I34" s="254" t="str" cm="1">
        <f t="array" ref="I34">INDEX(Trad, O34, Lang)</f>
        <v>Neues System</v>
      </c>
      <c r="J34" s="255"/>
      <c r="K34" s="255"/>
      <c r="L34" s="256"/>
      <c r="M34" s="51"/>
      <c r="N34" s="223">
        <v>117</v>
      </c>
      <c r="O34" s="52">
        <v>118</v>
      </c>
      <c r="P34" s="52"/>
      <c r="Q34" s="52"/>
      <c r="R34" s="52"/>
      <c r="S34" s="54"/>
      <c r="T34" s="7"/>
      <c r="U34" s="7"/>
      <c r="V34" s="47">
        <v>10</v>
      </c>
      <c r="W34" s="47" t="s">
        <v>2</v>
      </c>
      <c r="X34" s="47">
        <v>20</v>
      </c>
      <c r="Y34" s="59" t="s">
        <v>4620</v>
      </c>
      <c r="Z34" s="7"/>
    </row>
    <row r="35" spans="1:26" ht="79.150000000000006" customHeight="1" x14ac:dyDescent="0.2">
      <c r="A35" s="35"/>
      <c r="B35" s="272" t="str" cm="1">
        <f t="array" ref="B35">INDEX(Trad, N35, Lang_measure)</f>
        <v>Qualitätsnachweis</v>
      </c>
      <c r="C35" s="273"/>
      <c r="D35" s="274"/>
      <c r="E35" s="257" t="s">
        <v>2</v>
      </c>
      <c r="F35" s="257"/>
      <c r="G35" s="257"/>
      <c r="H35" s="257"/>
      <c r="I35" s="257" t="str" cm="1">
        <f t="array" ref="I35">INDEX(Trad, O35, Lang_measure)</f>
        <v>Minergie-Grenzwert nach SIA 387/4:2023
Beleuchtungsstärke höchstens 20% über den Mindestwerten nach SN EN 12464-1</v>
      </c>
      <c r="J35" s="257"/>
      <c r="K35" s="257"/>
      <c r="L35" s="257"/>
      <c r="N35" s="163">
        <v>180</v>
      </c>
      <c r="O35" s="46">
        <v>181</v>
      </c>
      <c r="T35" s="7"/>
      <c r="U35" s="7"/>
      <c r="V35" s="55">
        <v>10</v>
      </c>
      <c r="W35" s="55">
        <v>6</v>
      </c>
      <c r="X35" s="55">
        <f>12.75*W35 + 2.25</f>
        <v>78.75</v>
      </c>
      <c r="Z35" s="193" t="s">
        <v>4828</v>
      </c>
    </row>
    <row r="36" spans="1:26" s="56" customFormat="1" ht="20.100000000000001" customHeight="1" x14ac:dyDescent="0.2">
      <c r="A36" s="35"/>
      <c r="B36" s="235"/>
      <c r="C36" s="236"/>
      <c r="D36" s="237"/>
      <c r="E36" s="254" t="str" cm="1">
        <f t="array" ref="E36">INDEX(Trad, N36, Lang)</f>
        <v>Altes / Neues System</v>
      </c>
      <c r="F36" s="255"/>
      <c r="G36" s="255"/>
      <c r="H36" s="255"/>
      <c r="I36" s="255"/>
      <c r="J36" s="255"/>
      <c r="K36" s="255"/>
      <c r="L36" s="256"/>
      <c r="M36" s="51"/>
      <c r="N36" s="223">
        <v>119</v>
      </c>
      <c r="O36" s="52"/>
      <c r="P36" s="52"/>
      <c r="Q36" s="52"/>
      <c r="R36" s="52"/>
      <c r="S36" s="54"/>
      <c r="T36" s="7"/>
      <c r="U36" s="7"/>
      <c r="V36" s="47">
        <v>10</v>
      </c>
      <c r="W36" s="47" t="s">
        <v>2</v>
      </c>
      <c r="X36" s="47">
        <v>20</v>
      </c>
      <c r="Y36" s="59" t="s">
        <v>4620</v>
      </c>
      <c r="Z36" s="7"/>
    </row>
    <row r="37" spans="1:26" ht="40.9" customHeight="1" x14ac:dyDescent="0.2">
      <c r="A37" s="35"/>
      <c r="B37" s="258" t="str" cm="1">
        <f t="array" ref="B37">INDEX(Trad, N37, Lang_measure)</f>
        <v>Umsetzung</v>
      </c>
      <c r="C37" s="258"/>
      <c r="D37" s="258"/>
      <c r="E37" s="258" t="str" cm="1">
        <f t="array" ref="E37">INDEX(Trad, O37, Lang_measure)</f>
        <v>Planung, Installation und Inbetriebnahme des neuen Systems müssen durch eine qualifizierte Fachperson / Unternehmung durchgeführt und nach dem Abschluss messtechnisch geprüft werden.</v>
      </c>
      <c r="F37" s="258"/>
      <c r="G37" s="258"/>
      <c r="H37" s="258"/>
      <c r="I37" s="258"/>
      <c r="J37" s="258"/>
      <c r="K37" s="258"/>
      <c r="L37" s="258"/>
      <c r="N37" s="223">
        <v>120</v>
      </c>
      <c r="O37" s="46">
        <v>121</v>
      </c>
      <c r="T37" s="7"/>
      <c r="U37" s="7"/>
      <c r="Z37" s="193"/>
    </row>
    <row r="38" spans="1:26" ht="40.9" customHeight="1" x14ac:dyDescent="0.2">
      <c r="A38" s="35"/>
      <c r="B38" s="275" t="str" cm="1">
        <f t="array" ref="B38">INDEX(Trad, N38, Lang_measure)</f>
        <v>Entsorgung</v>
      </c>
      <c r="C38" s="276"/>
      <c r="D38" s="277"/>
      <c r="E38" s="244" t="str" cm="1">
        <f t="array" ref="E38">INDEX(Trad, O38, Lang_measure)</f>
        <v>Die verbrauchsrelevanten Komponenten der alten Geräte dürfen innerhalb der Schweiz nicht weiterbetrieben werden. Die fachgerechte Entsorgung oder die Ausfuhr muss auf Anfrage nachgewiesen werden können.</v>
      </c>
      <c r="F38" s="245"/>
      <c r="G38" s="245"/>
      <c r="H38" s="245"/>
      <c r="I38" s="245"/>
      <c r="J38" s="245"/>
      <c r="K38" s="245"/>
      <c r="L38" s="246"/>
      <c r="N38" s="223">
        <v>122</v>
      </c>
      <c r="O38" s="46">
        <v>123</v>
      </c>
      <c r="T38" s="7"/>
      <c r="U38" s="7"/>
      <c r="Z38" s="193"/>
    </row>
    <row r="39" spans="1:26" ht="27.75" hidden="1" customHeight="1" x14ac:dyDescent="0.2">
      <c r="A39" s="35"/>
      <c r="B39" s="262" t="e" cm="1">
        <f t="array" ref="B39">INDEX(Trad, N39, Lang_measure)</f>
        <v>#VALUE!</v>
      </c>
      <c r="C39" s="263"/>
      <c r="D39" s="264"/>
      <c r="E39" s="295" t="e" cm="1">
        <f t="array" ref="E39">INDEX(Trad, O39, Lang_measure)</f>
        <v>#VALUE!</v>
      </c>
      <c r="F39" s="295"/>
      <c r="G39" s="295"/>
      <c r="H39" s="295"/>
      <c r="I39" s="295"/>
      <c r="J39" s="295"/>
      <c r="K39" s="295"/>
      <c r="L39" s="296"/>
      <c r="N39" s="163" t="s">
        <v>2</v>
      </c>
      <c r="O39" s="46" t="s">
        <v>2</v>
      </c>
      <c r="T39" s="7"/>
      <c r="U39" s="7"/>
      <c r="V39" s="55">
        <v>10</v>
      </c>
      <c r="W39" s="55">
        <v>2</v>
      </c>
      <c r="X39" s="55">
        <f t="shared" ref="X39:X41" si="1">12.75*W39 + 2.25</f>
        <v>27.75</v>
      </c>
      <c r="Z39" s="7"/>
    </row>
    <row r="40" spans="1:26" ht="27.75" hidden="1" customHeight="1" x14ac:dyDescent="0.2">
      <c r="A40" s="35"/>
      <c r="B40" s="262" t="e" cm="1">
        <f t="array" ref="B40">INDEX(Trad, N40, Lang_measure)</f>
        <v>#VALUE!</v>
      </c>
      <c r="C40" s="263"/>
      <c r="D40" s="264"/>
      <c r="E40" s="295" t="e" cm="1">
        <f t="array" ref="E40">INDEX(Trad, O40, Lang_measure)</f>
        <v>#VALUE!</v>
      </c>
      <c r="F40" s="295"/>
      <c r="G40" s="295"/>
      <c r="H40" s="295"/>
      <c r="I40" s="295"/>
      <c r="J40" s="295"/>
      <c r="K40" s="295"/>
      <c r="L40" s="296"/>
      <c r="N40" s="163" t="s">
        <v>2</v>
      </c>
      <c r="O40" s="46" t="s">
        <v>2</v>
      </c>
      <c r="T40" s="7"/>
      <c r="U40" s="7"/>
      <c r="V40" s="55">
        <v>10</v>
      </c>
      <c r="W40" s="55">
        <v>2</v>
      </c>
      <c r="X40" s="55">
        <f t="shared" si="1"/>
        <v>27.75</v>
      </c>
      <c r="Z40" s="7"/>
    </row>
    <row r="41" spans="1:26" ht="27.75" hidden="1" customHeight="1" x14ac:dyDescent="0.2">
      <c r="A41" s="35"/>
      <c r="B41" s="262" t="e" cm="1">
        <f t="array" ref="B41">INDEX(Trad, N41, Lang_measure)</f>
        <v>#VALUE!</v>
      </c>
      <c r="C41" s="263"/>
      <c r="D41" s="264"/>
      <c r="E41" s="263" t="e" cm="1">
        <f t="array" ref="E41">INDEX(Trad, O41, Lang_measure)</f>
        <v>#VALUE!</v>
      </c>
      <c r="F41" s="266"/>
      <c r="G41" s="266"/>
      <c r="H41" s="266"/>
      <c r="I41" s="266"/>
      <c r="J41" s="266"/>
      <c r="K41" s="266"/>
      <c r="L41" s="264"/>
      <c r="N41" s="163" t="s">
        <v>2</v>
      </c>
      <c r="O41" s="46" t="s">
        <v>2</v>
      </c>
      <c r="T41" s="7"/>
      <c r="U41" s="7"/>
      <c r="V41" s="55">
        <v>10</v>
      </c>
      <c r="W41" s="55">
        <v>2</v>
      </c>
      <c r="X41" s="55">
        <f t="shared" si="1"/>
        <v>27.75</v>
      </c>
      <c r="Z41" s="7"/>
    </row>
    <row r="42" spans="1:26" ht="27.75" hidden="1" customHeight="1" x14ac:dyDescent="0.2">
      <c r="A42" s="35"/>
      <c r="B42" s="262" t="str" cm="1">
        <f t="array" ref="B42">INDEX(Trad, N42, Lang)</f>
        <v>Umsetzung</v>
      </c>
      <c r="C42" s="263"/>
      <c r="D42" s="264"/>
      <c r="E42" s="263" t="str" cm="1">
        <f t="array" ref="E42">INDEX(Trad, O42, Lang)</f>
        <v>Planung, Installation und Inbetriebnahme des neuen Systems müssen durch eine qualifizierte Fachperson / Unternehmung durchgeführt und nach dem Abschluss messtechnisch geprüft werden.</v>
      </c>
      <c r="F42" s="266"/>
      <c r="G42" s="266"/>
      <c r="H42" s="266"/>
      <c r="I42" s="266"/>
      <c r="J42" s="266"/>
      <c r="K42" s="266"/>
      <c r="L42" s="264"/>
      <c r="N42" s="223">
        <v>120</v>
      </c>
      <c r="O42" s="52">
        <v>121</v>
      </c>
      <c r="T42" s="7"/>
      <c r="U42" s="7"/>
      <c r="V42" s="55">
        <v>10</v>
      </c>
      <c r="W42" s="55">
        <v>2</v>
      </c>
      <c r="X42" s="55">
        <f>12.75*W42 + 2.25</f>
        <v>27.75</v>
      </c>
      <c r="Z42" s="7"/>
    </row>
    <row r="43" spans="1:26" ht="27.75" hidden="1" customHeight="1" x14ac:dyDescent="0.2">
      <c r="A43" s="35"/>
      <c r="B43" s="294" t="str" cm="1">
        <f t="array" ref="B43">INDEX(Trad, N43, Lang)</f>
        <v>Entsorgung</v>
      </c>
      <c r="C43" s="291"/>
      <c r="D43" s="293"/>
      <c r="E43" s="291" t="str" cm="1">
        <f t="array" ref="E43">INDEX(Trad, O43, Lang)</f>
        <v>Die verbrauchsrelevanten Komponenten der alten Geräte dürfen innerhalb der Schweiz nicht weiterbetrieben werden. Die fachgerechte Entsorgung oder die Ausfuhr muss auf Anfrage nachgewiesen werden können.</v>
      </c>
      <c r="F43" s="292"/>
      <c r="G43" s="292"/>
      <c r="H43" s="292"/>
      <c r="I43" s="292"/>
      <c r="J43" s="292"/>
      <c r="K43" s="292"/>
      <c r="L43" s="293"/>
      <c r="N43" s="223">
        <v>122</v>
      </c>
      <c r="O43" s="52">
        <v>123</v>
      </c>
      <c r="T43" s="7"/>
      <c r="U43" s="7"/>
      <c r="V43" s="55">
        <v>10</v>
      </c>
      <c r="W43" s="55">
        <v>2</v>
      </c>
      <c r="X43" s="55">
        <f>12.75*W43 + 2.25</f>
        <v>27.75</v>
      </c>
      <c r="Z43" s="7"/>
    </row>
    <row r="44" spans="1:26" ht="15" customHeight="1" x14ac:dyDescent="0.2">
      <c r="A44" s="35"/>
      <c r="B44" s="271" t="str" cm="1">
        <f t="array" ref="B44">IF(LEN(INDEX(Trad, N44, Lang))&gt;0, "* " &amp; INDEX(Trad, N44, Lang), "")</f>
        <v/>
      </c>
      <c r="C44" s="271"/>
      <c r="D44" s="271"/>
      <c r="E44" s="271"/>
      <c r="F44" s="271"/>
      <c r="G44" s="271"/>
      <c r="H44" s="271"/>
      <c r="I44" s="271"/>
      <c r="J44" s="271"/>
      <c r="K44" s="271"/>
      <c r="L44" s="271"/>
      <c r="N44" s="223">
        <v>195</v>
      </c>
      <c r="T44" s="7"/>
      <c r="U44" s="7"/>
      <c r="V44" s="123">
        <v>8</v>
      </c>
      <c r="W44" s="123" t="s">
        <v>2</v>
      </c>
      <c r="X44" s="123">
        <v>15</v>
      </c>
      <c r="Y44" s="123" t="s">
        <v>4712</v>
      </c>
      <c r="Z44" s="7"/>
    </row>
    <row r="45" spans="1:26" ht="20.100000000000001" customHeight="1" x14ac:dyDescent="0.2">
      <c r="A45" s="35"/>
      <c r="B45" s="11"/>
      <c r="C45" s="11"/>
      <c r="D45" s="11"/>
      <c r="E45" s="11"/>
      <c r="F45" s="11"/>
      <c r="G45" s="11"/>
      <c r="H45" s="11"/>
      <c r="I45" s="11"/>
      <c r="J45" s="11"/>
      <c r="K45" s="11"/>
      <c r="T45" s="7"/>
      <c r="U45" s="7"/>
      <c r="Z45" s="7"/>
    </row>
    <row r="46" spans="1:26" ht="20.100000000000001" customHeight="1" x14ac:dyDescent="0.2">
      <c r="A46" s="35"/>
      <c r="B46" s="101" t="str" cm="1">
        <f t="array" ref="B46">"3. " &amp; INDEX(Trad, N46, Lang)</f>
        <v>3. Nachweis</v>
      </c>
      <c r="C46" s="101"/>
      <c r="D46" s="102"/>
      <c r="E46" s="102"/>
      <c r="F46" s="102"/>
      <c r="G46" s="102"/>
      <c r="H46" s="102"/>
      <c r="I46" s="102"/>
      <c r="J46" s="102"/>
      <c r="K46" s="102"/>
      <c r="L46" s="103"/>
      <c r="N46" s="223">
        <v>125</v>
      </c>
      <c r="T46" s="7"/>
      <c r="U46" s="7"/>
      <c r="V46" s="47">
        <v>11</v>
      </c>
      <c r="W46" s="47" t="s">
        <v>2</v>
      </c>
      <c r="X46" s="47">
        <v>20</v>
      </c>
      <c r="Y46" s="59" t="s">
        <v>4620</v>
      </c>
      <c r="Z46" s="7"/>
    </row>
    <row r="47" spans="1:26" ht="27.75" customHeight="1" x14ac:dyDescent="0.2">
      <c r="A47" s="35"/>
      <c r="B47" s="265" t="str" cm="1">
        <f t="array" ref="B47">INDEX(Trad, N47, Lang)</f>
        <v>Die Einhaltung der Anforderungen muss durch die folgenden Dokumente belegt werden. Die in der Tabelle 2 aufgeführten Unterlagen sind integraler Bestandteil des Nachweises der Massnahmenumsetzung.</v>
      </c>
      <c r="C47" s="265"/>
      <c r="D47" s="265"/>
      <c r="E47" s="265"/>
      <c r="F47" s="265"/>
      <c r="G47" s="265"/>
      <c r="H47" s="265"/>
      <c r="I47" s="265"/>
      <c r="J47" s="265"/>
      <c r="K47" s="265"/>
      <c r="L47" s="265"/>
      <c r="N47" s="223">
        <v>126</v>
      </c>
      <c r="T47" s="7"/>
      <c r="U47" s="7"/>
      <c r="V47" s="55">
        <v>10</v>
      </c>
      <c r="W47" s="55">
        <v>2</v>
      </c>
      <c r="X47" s="55">
        <f>12.75*W47 + 2.25</f>
        <v>27.75</v>
      </c>
      <c r="Z47" s="7"/>
    </row>
    <row r="48" spans="1:26" ht="5.0999999999999996" customHeight="1" x14ac:dyDescent="0.2">
      <c r="A48" s="35"/>
      <c r="B48" s="35"/>
      <c r="C48" s="35"/>
      <c r="D48" s="35"/>
      <c r="E48" s="35"/>
      <c r="F48" s="35"/>
      <c r="G48" s="35"/>
      <c r="H48" s="35"/>
      <c r="I48" s="35"/>
      <c r="J48" s="35"/>
      <c r="K48" s="35"/>
      <c r="L48" s="35"/>
      <c r="T48" s="7"/>
      <c r="U48" s="7"/>
      <c r="Z48" s="7"/>
    </row>
    <row r="49" spans="1:26" ht="15" customHeight="1" x14ac:dyDescent="0.2">
      <c r="A49" s="35"/>
      <c r="B49" s="253" t="str" cm="1">
        <f t="array" ref="B49">INDEX(Trad, N49, Lang)</f>
        <v>Tabelle 2: Nachweise</v>
      </c>
      <c r="C49" s="253"/>
      <c r="D49" s="253"/>
      <c r="E49" s="253"/>
      <c r="F49" s="253"/>
      <c r="G49" s="253"/>
      <c r="H49" s="253"/>
      <c r="I49" s="253"/>
      <c r="J49" s="253"/>
      <c r="K49" s="253"/>
      <c r="L49" s="253"/>
      <c r="N49" s="223">
        <v>127</v>
      </c>
      <c r="T49" s="7"/>
      <c r="U49" s="7"/>
      <c r="V49" s="55">
        <v>8</v>
      </c>
      <c r="W49" s="55" t="s">
        <v>2</v>
      </c>
      <c r="X49" s="55">
        <v>15</v>
      </c>
      <c r="Y49" s="123" t="s">
        <v>4716</v>
      </c>
      <c r="Z49" s="7"/>
    </row>
    <row r="50" spans="1:26" ht="5.0999999999999996" customHeight="1" x14ac:dyDescent="0.2">
      <c r="A50" s="35"/>
      <c r="B50" s="114"/>
      <c r="C50" s="115"/>
      <c r="D50" s="115"/>
      <c r="E50" s="115"/>
      <c r="F50" s="115"/>
      <c r="G50" s="115"/>
      <c r="H50" s="115"/>
      <c r="I50" s="115"/>
      <c r="J50" s="115"/>
      <c r="K50" s="115"/>
      <c r="L50" s="116"/>
      <c r="T50" s="7"/>
      <c r="U50" s="7"/>
      <c r="Z50" s="7"/>
    </row>
    <row r="51" spans="1:26" ht="36" hidden="1" customHeight="1" x14ac:dyDescent="0.2">
      <c r="A51" s="35"/>
      <c r="B51" s="113" t="str">
        <f>IF(ISNUMBER(N51), T51 &amp; ".", "")</f>
        <v>1.</v>
      </c>
      <c r="C51" s="251" t="str" cm="1">
        <f t="array" ref="C51">IF(ISNUMBER(N51), INDEX(Trad, N51, Lang), "")</f>
        <v>Erläuterung (Format PDF, max. 2 A4-Seiten), wie sichergestellt wird, dass die ersetzten Geräte fachgerecht entsorgt wurden (z. B. mittels Deklarationen, Entsorgungspositionen auf Unternehmerrechnungen, usw.).</v>
      </c>
      <c r="D51" s="251"/>
      <c r="E51" s="251"/>
      <c r="F51" s="251"/>
      <c r="G51" s="251"/>
      <c r="H51" s="251"/>
      <c r="I51" s="251"/>
      <c r="J51" s="251"/>
      <c r="K51" s="251"/>
      <c r="L51" s="252"/>
      <c r="N51" s="223">
        <v>129</v>
      </c>
      <c r="T51" s="183">
        <v>1</v>
      </c>
      <c r="U51" s="7"/>
      <c r="V51" s="55">
        <v>10</v>
      </c>
      <c r="W51" s="55">
        <v>3</v>
      </c>
      <c r="X51" s="55">
        <f t="shared" ref="X51:X63" si="2">12.75*W51 + 2.25</f>
        <v>40.5</v>
      </c>
      <c r="Z51" s="193" t="s">
        <v>4830</v>
      </c>
    </row>
    <row r="52" spans="1:26" ht="5.0999999999999996" hidden="1" customHeight="1" x14ac:dyDescent="0.2">
      <c r="A52" s="35"/>
      <c r="B52" s="117"/>
      <c r="C52" s="118"/>
      <c r="D52" s="118"/>
      <c r="E52" s="118"/>
      <c r="F52" s="118"/>
      <c r="G52" s="118"/>
      <c r="H52" s="118"/>
      <c r="I52" s="118"/>
      <c r="J52" s="118"/>
      <c r="K52" s="118"/>
      <c r="L52" s="119"/>
      <c r="T52" s="183"/>
      <c r="U52" s="7"/>
      <c r="Z52" s="7"/>
    </row>
    <row r="53" spans="1:26" ht="5.0999999999999996" hidden="1" customHeight="1" x14ac:dyDescent="0.2">
      <c r="A53" s="35"/>
      <c r="B53" s="120"/>
      <c r="C53" s="121"/>
      <c r="D53" s="121"/>
      <c r="E53" s="121"/>
      <c r="F53" s="121"/>
      <c r="G53" s="121"/>
      <c r="H53" s="121"/>
      <c r="I53" s="121"/>
      <c r="J53" s="121"/>
      <c r="K53" s="121"/>
      <c r="L53" s="122"/>
      <c r="T53" s="183"/>
      <c r="U53" s="7"/>
      <c r="Z53" s="7"/>
    </row>
    <row r="54" spans="1:26" ht="40.9" customHeight="1" x14ac:dyDescent="0.2">
      <c r="A54" s="35"/>
      <c r="B54" s="113" t="str">
        <f>IF(ISNUMBER(N54), T54 &amp; ".", "")</f>
        <v>1.</v>
      </c>
      <c r="C54" s="251" t="str" cm="1">
        <f t="array" ref="C54">IF(ISNUMBER(N54), INDEX(Trad, N54, Lang), "")</f>
        <v>Rechnungsbelege (Format PDF, PNG oder JPEG)</v>
      </c>
      <c r="D54" s="251"/>
      <c r="E54" s="251"/>
      <c r="F54" s="251"/>
      <c r="G54" s="251"/>
      <c r="H54" s="251"/>
      <c r="I54" s="251"/>
      <c r="J54" s="251"/>
      <c r="K54" s="251"/>
      <c r="L54" s="252"/>
      <c r="N54" s="223">
        <v>130</v>
      </c>
      <c r="T54" s="183">
        <v>1</v>
      </c>
      <c r="U54" s="7"/>
      <c r="V54" s="55">
        <v>10</v>
      </c>
      <c r="W54" s="55">
        <v>3</v>
      </c>
      <c r="X54" s="55">
        <f t="shared" si="2"/>
        <v>40.5</v>
      </c>
      <c r="Z54" s="7"/>
    </row>
    <row r="55" spans="1:26" ht="5.0999999999999996" customHeight="1" x14ac:dyDescent="0.2">
      <c r="A55" s="35"/>
      <c r="B55" s="117"/>
      <c r="C55" s="118"/>
      <c r="D55" s="118"/>
      <c r="E55" s="118"/>
      <c r="F55" s="118"/>
      <c r="G55" s="118"/>
      <c r="H55" s="118"/>
      <c r="I55" s="118"/>
      <c r="J55" s="118"/>
      <c r="K55" s="118"/>
      <c r="L55" s="119"/>
      <c r="N55" s="163"/>
      <c r="T55" s="183"/>
      <c r="U55" s="7"/>
      <c r="Z55" s="7"/>
    </row>
    <row r="56" spans="1:26" ht="5.0999999999999996" customHeight="1" x14ac:dyDescent="0.2">
      <c r="A56" s="35"/>
      <c r="B56" s="120"/>
      <c r="C56" s="121"/>
      <c r="D56" s="121"/>
      <c r="E56" s="121"/>
      <c r="F56" s="121"/>
      <c r="G56" s="121"/>
      <c r="H56" s="121"/>
      <c r="I56" s="121"/>
      <c r="J56" s="121"/>
      <c r="K56" s="121"/>
      <c r="L56" s="122"/>
      <c r="N56" s="163"/>
      <c r="T56" s="183"/>
      <c r="U56" s="7"/>
      <c r="Z56" s="7"/>
    </row>
    <row r="57" spans="1:26" ht="40.9" customHeight="1" x14ac:dyDescent="0.2">
      <c r="A57" s="35"/>
      <c r="B57" s="113" t="str">
        <f>IF(ISNUMBER(N57), T57 &amp; ".", "")</f>
        <v>2.</v>
      </c>
      <c r="C57" s="251" t="str" cm="1">
        <f t="array" ref="C57">IF(LEN(INDEX(Trad, N57, Lang))&gt;0, INDEX(Trad, N57, Lang_measure), "")</f>
        <v>Erläuterung (Format PDF, max. 2 A4-Seiten), wie sichergestellt wird, dass die ersetzten Geräte fachgerecht entsorgt wurden (z. B. mittels Deklarationen, Entsorgungspositionen auf Unternehmerrechnungen, usw.).</v>
      </c>
      <c r="D57" s="251"/>
      <c r="E57" s="251"/>
      <c r="F57" s="251"/>
      <c r="G57" s="251"/>
      <c r="H57" s="251"/>
      <c r="I57" s="251"/>
      <c r="J57" s="251"/>
      <c r="K57" s="251"/>
      <c r="L57" s="252"/>
      <c r="N57" s="163">
        <v>129</v>
      </c>
      <c r="T57" s="183">
        <v>2</v>
      </c>
      <c r="U57" s="7"/>
      <c r="V57" s="55">
        <v>10</v>
      </c>
      <c r="W57" s="55">
        <v>3</v>
      </c>
      <c r="X57" s="55">
        <f t="shared" si="2"/>
        <v>40.5</v>
      </c>
      <c r="Z57" s="7"/>
    </row>
    <row r="58" spans="1:26" ht="5.0999999999999996" customHeight="1" x14ac:dyDescent="0.2">
      <c r="A58" s="35"/>
      <c r="B58" s="117"/>
      <c r="C58" s="118"/>
      <c r="D58" s="118"/>
      <c r="E58" s="118"/>
      <c r="F58" s="118"/>
      <c r="G58" s="118"/>
      <c r="H58" s="118"/>
      <c r="I58" s="118"/>
      <c r="J58" s="118"/>
      <c r="K58" s="118"/>
      <c r="L58" s="119"/>
      <c r="T58" s="183"/>
      <c r="U58" s="7"/>
      <c r="Z58" s="7"/>
    </row>
    <row r="59" spans="1:26" ht="5.0999999999999996" customHeight="1" x14ac:dyDescent="0.2">
      <c r="A59" s="35"/>
      <c r="B59" s="108"/>
      <c r="C59" s="105"/>
      <c r="D59" s="105"/>
      <c r="E59" s="105"/>
      <c r="F59" s="105"/>
      <c r="G59" s="105"/>
      <c r="H59" s="105"/>
      <c r="I59" s="105"/>
      <c r="J59" s="105"/>
      <c r="K59" s="105"/>
      <c r="L59" s="109"/>
      <c r="T59" s="183"/>
      <c r="U59" s="7"/>
      <c r="Z59" s="7"/>
    </row>
    <row r="60" spans="1:26" ht="40.9" customHeight="1" x14ac:dyDescent="0.2">
      <c r="A60" s="35"/>
      <c r="B60" s="113" t="str">
        <f>IF(ISNUMBER(N60), T60 &amp; ".", "")</f>
        <v>3.</v>
      </c>
      <c r="C60" s="251" t="str" cm="1">
        <f t="array" ref="C60">IF(LEN(INDEX(Trad, N60, Lang))&gt;0, INDEX(Trad, N60, Lang), "")</f>
        <v>Ein messtechnischer Bericht (Format PDF) mit Dokumentation der korrekten Beleuchtungsstärken nach der Einregulierung</v>
      </c>
      <c r="D60" s="251"/>
      <c r="E60" s="251"/>
      <c r="F60" s="251"/>
      <c r="G60" s="251"/>
      <c r="H60" s="251"/>
      <c r="I60" s="251"/>
      <c r="J60" s="251"/>
      <c r="K60" s="251"/>
      <c r="L60" s="252"/>
      <c r="N60" s="223">
        <v>161</v>
      </c>
      <c r="T60" s="183">
        <v>3</v>
      </c>
      <c r="U60" s="7"/>
      <c r="V60" s="55">
        <v>10</v>
      </c>
      <c r="W60" s="55">
        <v>3</v>
      </c>
      <c r="X60" s="55">
        <f t="shared" si="2"/>
        <v>40.5</v>
      </c>
      <c r="Z60" s="7"/>
    </row>
    <row r="61" spans="1:26" ht="5.0999999999999996" customHeight="1" x14ac:dyDescent="0.2">
      <c r="A61" s="35"/>
      <c r="B61" s="106"/>
      <c r="C61" s="75"/>
      <c r="D61" s="75"/>
      <c r="E61" s="75"/>
      <c r="F61" s="75"/>
      <c r="G61" s="75"/>
      <c r="H61" s="75"/>
      <c r="I61" s="75"/>
      <c r="J61" s="75"/>
      <c r="K61" s="75"/>
      <c r="L61" s="107"/>
      <c r="T61" s="183"/>
      <c r="U61" s="7"/>
      <c r="Z61" s="7"/>
    </row>
    <row r="62" spans="1:26" ht="5.0999999999999996" customHeight="1" x14ac:dyDescent="0.2">
      <c r="A62" s="35"/>
      <c r="B62" s="108"/>
      <c r="C62" s="105"/>
      <c r="D62" s="105"/>
      <c r="E62" s="105"/>
      <c r="F62" s="105"/>
      <c r="G62" s="105"/>
      <c r="H62" s="105"/>
      <c r="I62" s="105"/>
      <c r="J62" s="105"/>
      <c r="K62" s="105"/>
      <c r="L62" s="109"/>
      <c r="T62" s="183"/>
      <c r="U62" s="7"/>
      <c r="Z62" s="7"/>
    </row>
    <row r="63" spans="1:26" ht="15" customHeight="1" x14ac:dyDescent="0.2">
      <c r="A63" s="35"/>
      <c r="B63" s="113" t="str">
        <f>IF(ISNUMBER(N63), T63 &amp; ".", "")</f>
        <v>4.</v>
      </c>
      <c r="C63" s="251" t="str" cm="1">
        <f t="array" ref="C63">IF(LEN(INDEX(Trad, N63, Lang))&gt;0, INDEX(Trad, N63, Lang), "")</f>
        <v>Ein Energienachweis nach SIA 387/4:2023. Dafür zulässige Tools sind:</v>
      </c>
      <c r="D63" s="251"/>
      <c r="E63" s="251"/>
      <c r="F63" s="251"/>
      <c r="G63" s="251"/>
      <c r="H63" s="251"/>
      <c r="I63" s="251"/>
      <c r="J63" s="251"/>
      <c r="K63" s="251"/>
      <c r="L63" s="252"/>
      <c r="N63" s="223">
        <v>162</v>
      </c>
      <c r="T63" s="183">
        <v>4</v>
      </c>
      <c r="U63" s="7"/>
      <c r="V63" s="55">
        <v>10</v>
      </c>
      <c r="W63" s="55">
        <v>3</v>
      </c>
      <c r="X63" s="55">
        <f t="shared" si="2"/>
        <v>40.5</v>
      </c>
      <c r="Z63" s="7"/>
    </row>
    <row r="64" spans="1:26" ht="28.15" customHeight="1" x14ac:dyDescent="0.2">
      <c r="A64" s="35"/>
      <c r="B64" s="106"/>
      <c r="C64" s="247" t="str" cm="1">
        <f t="array" ref="C64">HYPERLINK(INDEX(Trad, N69, Lang_measure),INDEX(Trad, N64, Lang_measure))</f>
        <v>Calculight*</v>
      </c>
      <c r="D64" s="248"/>
      <c r="E64" s="248"/>
      <c r="F64" s="249" t="str" cm="1">
        <f t="array" ref="F64">INDEX(Trad, O64, Lang_measure)</f>
        <v>Ein kostenloses Excel-Tool für die Berechnung des Energiebedarfs nach SIA-Norm 387/4.</v>
      </c>
      <c r="G64" s="249"/>
      <c r="H64" s="249"/>
      <c r="I64" s="249"/>
      <c r="J64" s="249"/>
      <c r="K64" s="249"/>
      <c r="L64" s="250"/>
      <c r="N64" s="223">
        <v>163</v>
      </c>
      <c r="O64" s="52">
        <v>164</v>
      </c>
      <c r="T64" s="183"/>
      <c r="U64" s="7"/>
      <c r="V64" s="55">
        <v>10</v>
      </c>
      <c r="W64" s="55">
        <v>2</v>
      </c>
      <c r="X64" s="55">
        <f t="shared" ref="X64:X66" si="3">12.75*W64 + 2.25</f>
        <v>27.75</v>
      </c>
      <c r="Z64" s="7"/>
    </row>
    <row r="65" spans="1:26" ht="28.15" customHeight="1" x14ac:dyDescent="0.2">
      <c r="A65" s="35"/>
      <c r="B65" s="106"/>
      <c r="C65" s="251" t="str" cm="1">
        <f t="array" ref="C65">INDEX(Trad, N65, Lang_measure)</f>
        <v>ReluxEnergy CH</v>
      </c>
      <c r="D65" s="251"/>
      <c r="E65" s="251"/>
      <c r="F65" s="249" t="str" cm="1">
        <f t="array" ref="F65">INDEX(Trad, O65, Lang_measure)</f>
        <v xml:space="preserve">Ein kostenpflichtiges Berechnungs- und Nachweistool für Beleuchtungsinstallationen nach der Norm SIA 387/4. </v>
      </c>
      <c r="G65" s="249"/>
      <c r="H65" s="249"/>
      <c r="I65" s="249"/>
      <c r="J65" s="249"/>
      <c r="K65" s="249"/>
      <c r="L65" s="250"/>
      <c r="N65" s="223">
        <v>165</v>
      </c>
      <c r="O65" s="52">
        <v>166</v>
      </c>
      <c r="T65" s="183"/>
      <c r="U65" s="7"/>
      <c r="V65" s="55">
        <v>10</v>
      </c>
      <c r="W65" s="55">
        <v>2</v>
      </c>
      <c r="X65" s="55">
        <f t="shared" si="3"/>
        <v>27.75</v>
      </c>
      <c r="Z65" s="7"/>
    </row>
    <row r="66" spans="1:26" ht="28.15" customHeight="1" x14ac:dyDescent="0.2">
      <c r="A66" s="35"/>
      <c r="B66" s="113"/>
      <c r="C66" s="247" t="str" cm="1">
        <f t="array" ref="C66">HYPERLINK(INDEX(Trad, N70, Lang_measure),INDEX(Trad, N66, Lang_measure))</f>
        <v>Lighttool**</v>
      </c>
      <c r="D66" s="248"/>
      <c r="E66" s="248"/>
      <c r="F66" s="249" t="str" cm="1">
        <f t="array" ref="F66">INDEX(Trad, O66, Lang_measure)</f>
        <v>Ein kostenloses Online-Tool für die Berechnung des Energiebedarfs nach SIA-Norm 387/4</v>
      </c>
      <c r="G66" s="249"/>
      <c r="H66" s="249"/>
      <c r="I66" s="249"/>
      <c r="J66" s="249"/>
      <c r="K66" s="249"/>
      <c r="L66" s="250"/>
      <c r="N66" s="223">
        <v>167</v>
      </c>
      <c r="O66" s="52">
        <v>168</v>
      </c>
      <c r="T66" s="183">
        <v>6</v>
      </c>
      <c r="U66" s="7"/>
      <c r="V66" s="55">
        <v>10</v>
      </c>
      <c r="W66" s="55">
        <v>2</v>
      </c>
      <c r="X66" s="55">
        <f t="shared" si="3"/>
        <v>27.75</v>
      </c>
      <c r="Z66" s="7"/>
    </row>
    <row r="67" spans="1:26" ht="5.0999999999999996" customHeight="1" x14ac:dyDescent="0.2">
      <c r="A67" s="35"/>
      <c r="B67" s="110"/>
      <c r="C67" s="111"/>
      <c r="D67" s="111"/>
      <c r="E67" s="111"/>
      <c r="F67" s="111"/>
      <c r="G67" s="111"/>
      <c r="H67" s="111"/>
      <c r="I67" s="111"/>
      <c r="J67" s="111"/>
      <c r="K67" s="111"/>
      <c r="L67" s="112"/>
      <c r="T67" s="183"/>
      <c r="U67" s="7"/>
      <c r="Z67" s="7"/>
    </row>
    <row r="68" spans="1:26" ht="15" hidden="1" customHeight="1" x14ac:dyDescent="0.2">
      <c r="A68" s="35"/>
      <c r="B68" s="271"/>
      <c r="C68" s="271"/>
      <c r="D68" s="271"/>
      <c r="E68" s="271"/>
      <c r="F68" s="271"/>
      <c r="G68" s="271"/>
      <c r="H68" s="271"/>
      <c r="I68" s="271"/>
      <c r="J68" s="271"/>
      <c r="K68" s="271"/>
      <c r="L68" s="271"/>
      <c r="N68" s="223">
        <v>131</v>
      </c>
      <c r="T68" s="7"/>
      <c r="U68" s="7"/>
      <c r="V68" s="123">
        <v>8</v>
      </c>
      <c r="W68" s="123" t="s">
        <v>2</v>
      </c>
      <c r="X68" s="123">
        <v>15</v>
      </c>
      <c r="Y68" s="123" t="s">
        <v>4712</v>
      </c>
      <c r="Z68" s="7"/>
    </row>
    <row r="69" spans="1:26" ht="9.9499999999999993" customHeight="1" x14ac:dyDescent="0.2">
      <c r="A69" s="35"/>
      <c r="B69" s="243" t="str" cm="1">
        <f t="array" ref="B69">"*" &amp; " " &amp; INDEX(Trad, N69, Lang)</f>
        <v>* https://pubdb.bfe.admin.ch/de/publication/download/11598</v>
      </c>
      <c r="C69" s="243"/>
      <c r="D69" s="243"/>
      <c r="E69" s="243"/>
      <c r="F69" s="243"/>
      <c r="G69" s="243"/>
      <c r="H69" s="243"/>
      <c r="I69" s="243"/>
      <c r="J69" s="243"/>
      <c r="K69" s="243"/>
      <c r="L69" s="243"/>
      <c r="N69" s="223">
        <v>133</v>
      </c>
      <c r="T69" s="7"/>
      <c r="Z69" s="7"/>
    </row>
    <row r="70" spans="1:26" ht="9.9499999999999993" customHeight="1" x14ac:dyDescent="0.2">
      <c r="A70" s="35"/>
      <c r="B70" s="243" t="str" cm="1">
        <f t="array" ref="B70">"**" &amp; " " &amp; INDEX(Trad, N70, Lang)</f>
        <v>** https://www.lighttool.ch/</v>
      </c>
      <c r="C70" s="243"/>
      <c r="D70" s="243"/>
      <c r="E70" s="243"/>
      <c r="F70" s="243"/>
      <c r="G70" s="243"/>
      <c r="H70" s="243"/>
      <c r="I70" s="243"/>
      <c r="J70" s="243"/>
      <c r="K70" s="243"/>
      <c r="L70" s="243"/>
      <c r="N70" s="223">
        <v>134</v>
      </c>
      <c r="T70" s="7"/>
      <c r="Z70" s="7"/>
    </row>
    <row r="71" spans="1:26" ht="9.9499999999999993" customHeight="1" x14ac:dyDescent="0.2">
      <c r="A71" s="35"/>
      <c r="B71" s="11"/>
      <c r="C71" s="11"/>
      <c r="D71" s="11"/>
      <c r="E71" s="11"/>
      <c r="F71" s="11"/>
      <c r="G71" s="11"/>
      <c r="H71" s="11"/>
      <c r="I71" s="11"/>
      <c r="J71" s="11"/>
      <c r="K71" s="11"/>
      <c r="T71" s="7"/>
      <c r="Z71" s="7"/>
    </row>
    <row r="72" spans="1:26" ht="15" customHeight="1" x14ac:dyDescent="0.2">
      <c r="B72" s="100" t="str" cm="1">
        <f t="array" ref="B72">INDEX(Trad, N72, Lang)</f>
        <v>Meldung der Massnahme</v>
      </c>
      <c r="C72" s="29"/>
      <c r="D72" s="11"/>
      <c r="E72" s="11"/>
      <c r="F72" s="11"/>
      <c r="G72" s="11"/>
      <c r="H72" s="11"/>
      <c r="I72" s="11"/>
      <c r="J72" s="11"/>
      <c r="K72" s="11"/>
      <c r="N72" s="223">
        <v>135</v>
      </c>
      <c r="T72" s="183" t="b">
        <v>0</v>
      </c>
      <c r="U72" s="192"/>
      <c r="V72" s="55">
        <v>10</v>
      </c>
      <c r="W72" s="55">
        <v>1</v>
      </c>
      <c r="X72" s="55">
        <f>12.75*W72 + 2.25</f>
        <v>15</v>
      </c>
      <c r="Z72" s="193" t="s">
        <v>4831</v>
      </c>
    </row>
    <row r="73" spans="1:26" ht="40.5" customHeight="1" x14ac:dyDescent="0.2">
      <c r="A73" s="35"/>
      <c r="B73" s="270" t="str" cm="1">
        <f t="array" ref="B73">IF(T72, INDEX(Trad, N73, Lang) &amp; " ", "") &amp; INDEX(Trad, O73, Lang) &amp; " " &amp; T73 &amp; " " &amp; INDEX(Trad, P73, Lang) &amp; " " &amp; U73 &amp; " " &amp; INDEX(Trad, Q73, Lang)</f>
        <v xml:space="preserve">Die Unterlagen unter Punkt 1 bis 4 müssen nicht systematisch eingereicht werden, aber der Vollzugsbehörde bei einer allfälligen Kontrolle innerhalb von 30 Tagen vorgelegt werden können. </v>
      </c>
      <c r="C73" s="270"/>
      <c r="D73" s="270"/>
      <c r="E73" s="270"/>
      <c r="F73" s="270"/>
      <c r="G73" s="270"/>
      <c r="H73" s="270"/>
      <c r="I73" s="270"/>
      <c r="J73" s="270"/>
      <c r="K73" s="270"/>
      <c r="L73" s="270"/>
      <c r="N73" s="223">
        <v>136</v>
      </c>
      <c r="O73" s="52">
        <v>137</v>
      </c>
      <c r="P73" s="52">
        <v>138</v>
      </c>
      <c r="Q73" s="52">
        <v>139</v>
      </c>
      <c r="T73" s="183">
        <v>1</v>
      </c>
      <c r="U73" s="183">
        <v>4</v>
      </c>
      <c r="V73" s="55">
        <v>10</v>
      </c>
      <c r="W73" s="55">
        <v>3</v>
      </c>
      <c r="X73" s="55">
        <f t="shared" ref="X73" si="4">12.75*W73 + 2.25</f>
        <v>40.5</v>
      </c>
      <c r="Z73" s="193" t="s">
        <v>4832</v>
      </c>
    </row>
    <row r="74" spans="1:26" ht="20.100000000000001" customHeight="1" x14ac:dyDescent="0.2">
      <c r="A74" s="35"/>
      <c r="B74" s="11"/>
      <c r="C74" s="11"/>
      <c r="D74" s="11"/>
      <c r="E74" s="11"/>
      <c r="F74" s="11"/>
      <c r="G74" s="11"/>
      <c r="H74" s="11"/>
      <c r="I74" s="11"/>
      <c r="J74" s="11"/>
      <c r="K74" s="11"/>
      <c r="T74" s="7"/>
      <c r="U74" s="7"/>
      <c r="Z74" s="7"/>
    </row>
    <row r="75" spans="1:26" ht="20.100000000000001" customHeight="1" x14ac:dyDescent="0.2">
      <c r="A75" s="35"/>
      <c r="B75" s="101" t="str" cm="1">
        <f t="array" ref="B75">"4. " &amp; INDEX(Trad, N75, Lang)</f>
        <v>4. Berechnungen</v>
      </c>
      <c r="C75" s="101"/>
      <c r="D75" s="102"/>
      <c r="E75" s="102"/>
      <c r="F75" s="102"/>
      <c r="G75" s="102"/>
      <c r="H75" s="102"/>
      <c r="I75" s="102"/>
      <c r="J75" s="102"/>
      <c r="K75" s="102"/>
      <c r="L75" s="103"/>
      <c r="N75" s="223">
        <v>140</v>
      </c>
      <c r="T75" s="7"/>
      <c r="U75" s="7"/>
      <c r="V75" s="47">
        <v>11</v>
      </c>
      <c r="W75" s="47" t="s">
        <v>2</v>
      </c>
      <c r="X75" s="47">
        <v>20</v>
      </c>
      <c r="Y75" s="59" t="s">
        <v>4620</v>
      </c>
      <c r="Z75" s="7"/>
    </row>
    <row r="76" spans="1:26" s="62" customFormat="1" ht="54" customHeight="1" x14ac:dyDescent="0.2">
      <c r="A76" s="35"/>
      <c r="B76" s="265" t="str" cm="1">
        <f t="array" ref="B76">INDEX(Trad, N76, Lang_measure)</f>
        <v xml:space="preserve">Der Stromverbrauch der Anlage ist gemäss SIA-Norm 387/4:2023 zu berechnen. Als anrechenbare Stromeinsparung gilt die Differenz zwischen dem Projektwert der bestehenden (alt) Anlage nach SIA 387/4:2023 und dem Projektwert der optimierten (neu) Anlage. Dabei sind für die Berechnung des Stromverbrauchs vor der Optimierung (alt) im Energienachweis die folgenden Kennzahlen einzusetzen: </v>
      </c>
      <c r="C76" s="265"/>
      <c r="D76" s="265"/>
      <c r="E76" s="265"/>
      <c r="F76" s="265"/>
      <c r="G76" s="265"/>
      <c r="H76" s="265"/>
      <c r="I76" s="265"/>
      <c r="J76" s="265"/>
      <c r="K76" s="265"/>
      <c r="L76" s="265"/>
      <c r="M76" s="51"/>
      <c r="N76" s="224">
        <v>251</v>
      </c>
      <c r="O76" s="60"/>
      <c r="P76" s="60"/>
      <c r="Q76" s="60"/>
      <c r="R76" s="60"/>
      <c r="S76" s="61"/>
      <c r="T76" s="7"/>
      <c r="U76" s="7"/>
      <c r="V76" s="55">
        <v>10</v>
      </c>
      <c r="W76" s="55">
        <v>4</v>
      </c>
      <c r="X76" s="55">
        <f t="shared" ref="X76" si="5">12.75*W76 + 2.25</f>
        <v>53.25</v>
      </c>
      <c r="Y76" s="55"/>
      <c r="Z76" s="7"/>
    </row>
    <row r="77" spans="1:26" s="62" customFormat="1" ht="15" customHeight="1" x14ac:dyDescent="0.2">
      <c r="A77" s="35"/>
      <c r="B77" s="222" t="str">
        <f xml:space="preserve"> "- "</f>
        <v xml:space="preserve">- </v>
      </c>
      <c r="C77" s="251" t="str" cm="1">
        <f t="array" ref="C77">INDEX(Trad, N77, Lang_measure)</f>
        <v>für die Leuchten: die Systemleistung gemäss Datenblatt</v>
      </c>
      <c r="D77" s="251"/>
      <c r="E77" s="251"/>
      <c r="F77" s="251"/>
      <c r="G77" s="251"/>
      <c r="H77" s="251"/>
      <c r="I77" s="251"/>
      <c r="J77" s="251"/>
      <c r="K77" s="251"/>
      <c r="L77" s="251"/>
      <c r="M77" s="51"/>
      <c r="N77" s="224">
        <v>252</v>
      </c>
      <c r="O77" s="60"/>
      <c r="P77" s="60"/>
      <c r="Q77" s="60"/>
      <c r="R77" s="60"/>
      <c r="S77" s="61"/>
      <c r="T77" s="7"/>
      <c r="U77" s="7"/>
      <c r="V77" s="55">
        <v>10</v>
      </c>
      <c r="W77" s="55">
        <v>1</v>
      </c>
      <c r="X77" s="55">
        <f t="shared" ref="X77:X82" si="6">12.75*W77 + 2.25</f>
        <v>15</v>
      </c>
      <c r="Y77" s="55"/>
      <c r="Z77" s="7"/>
    </row>
    <row r="78" spans="1:26" s="62" customFormat="1" ht="15" customHeight="1" x14ac:dyDescent="0.2">
      <c r="A78" s="35"/>
      <c r="B78" s="222" t="str">
        <f xml:space="preserve"> "- "</f>
        <v xml:space="preserve">- </v>
      </c>
      <c r="C78" s="251" t="str" cm="1">
        <f t="array" ref="C78">INDEX(Trad, N78, Lang_measure)</f>
        <v>für die Sensoren: Regelung Präsenz: "Schaltuhr"</v>
      </c>
      <c r="D78" s="251"/>
      <c r="E78" s="251"/>
      <c r="F78" s="251"/>
      <c r="G78" s="251"/>
      <c r="H78" s="251"/>
      <c r="I78" s="251"/>
      <c r="J78" s="251"/>
      <c r="K78" s="251"/>
      <c r="L78" s="251"/>
      <c r="M78" s="51"/>
      <c r="N78" s="224">
        <v>253</v>
      </c>
      <c r="O78" s="60"/>
      <c r="P78" s="60"/>
      <c r="Q78" s="60"/>
      <c r="R78" s="60"/>
      <c r="S78" s="61"/>
      <c r="T78" s="7"/>
      <c r="U78" s="7"/>
      <c r="V78" s="55">
        <v>10</v>
      </c>
      <c r="W78" s="55">
        <v>1</v>
      </c>
      <c r="X78" s="55">
        <f t="shared" si="6"/>
        <v>15</v>
      </c>
      <c r="Y78" s="55"/>
      <c r="Z78" s="7"/>
    </row>
    <row r="79" spans="1:26" s="221" customFormat="1" ht="28.15" customHeight="1" x14ac:dyDescent="0.25">
      <c r="A79" s="156"/>
      <c r="B79" s="260" t="str" cm="1">
        <f t="array" ref="B79">INDEX(Trad, N79, Lang_measure)</f>
        <v xml:space="preserve">Für den Stromverbrauch nach der Optimierung (neu) sind im Energienachweis die folgenden Kennzahlen einzusetzen: </v>
      </c>
      <c r="C79" s="260"/>
      <c r="D79" s="260"/>
      <c r="E79" s="260"/>
      <c r="F79" s="260"/>
      <c r="G79" s="260"/>
      <c r="H79" s="260"/>
      <c r="I79" s="260"/>
      <c r="J79" s="260"/>
      <c r="K79" s="260"/>
      <c r="L79" s="260"/>
      <c r="M79" s="49"/>
      <c r="N79" s="224">
        <v>254</v>
      </c>
      <c r="O79" s="220"/>
      <c r="P79" s="220"/>
      <c r="Q79" s="220"/>
      <c r="R79" s="220"/>
      <c r="S79" s="61"/>
      <c r="T79" s="18"/>
      <c r="U79" s="18"/>
      <c r="V79" s="55">
        <v>10</v>
      </c>
      <c r="W79" s="55">
        <v>2</v>
      </c>
      <c r="X79" s="55">
        <f t="shared" si="6"/>
        <v>27.75</v>
      </c>
      <c r="Y79" s="55"/>
      <c r="Z79" s="18"/>
    </row>
    <row r="80" spans="1:26" s="62" customFormat="1" ht="28.15" customHeight="1" x14ac:dyDescent="0.2">
      <c r="A80" s="35"/>
      <c r="B80" s="222" t="str">
        <f xml:space="preserve"> "- "</f>
        <v xml:space="preserve">- </v>
      </c>
      <c r="C80" s="251" t="str" cm="1">
        <f t="array" ref="C80">INDEX(Trad, N80, Lang_measure)</f>
        <v>für die Leuchten: die effektive Betriebsleistung, die in den jeweiligen Räumlichkeiten gemäss Messprotokoll eingestellt und nicht ohne Manipulation am Betriebsgerät übersteuerbar ist.</v>
      </c>
      <c r="D80" s="251"/>
      <c r="E80" s="251"/>
      <c r="F80" s="251"/>
      <c r="G80" s="251"/>
      <c r="H80" s="251"/>
      <c r="I80" s="251"/>
      <c r="J80" s="251"/>
      <c r="K80" s="251"/>
      <c r="L80" s="251"/>
      <c r="M80" s="51"/>
      <c r="N80" s="224">
        <v>255</v>
      </c>
      <c r="O80" s="60"/>
      <c r="P80" s="60"/>
      <c r="Q80" s="60"/>
      <c r="R80" s="60"/>
      <c r="S80" s="61"/>
      <c r="T80" s="7"/>
      <c r="U80" s="7"/>
      <c r="V80" s="55">
        <v>10</v>
      </c>
      <c r="W80" s="55">
        <v>2</v>
      </c>
      <c r="X80" s="55">
        <f t="shared" si="6"/>
        <v>27.75</v>
      </c>
      <c r="Y80" s="55"/>
      <c r="Z80" s="7"/>
    </row>
    <row r="81" spans="1:26" s="62" customFormat="1" ht="40.9" customHeight="1" x14ac:dyDescent="0.2">
      <c r="A81" s="35"/>
      <c r="B81" s="222" t="str">
        <f xml:space="preserve"> "- "</f>
        <v xml:space="preserve">- </v>
      </c>
      <c r="C81" s="251" t="str" cm="1">
        <f t="array" ref="C81">INDEX(Trad, N81, Lang_measure)</f>
        <v>für die Sensoren: effektive Einstellung, gem. Vorauswahl nach SIA 387/4. Bei zusätzlich installierten Sensoren gelten ebenfalls die obengenannten Vorgaben, auch wenn die Anlage (oder Teile davon) vor der Optimierung gänzlich ohne Sensoren betrieben wurde.</v>
      </c>
      <c r="D81" s="251"/>
      <c r="E81" s="251"/>
      <c r="F81" s="251"/>
      <c r="G81" s="251"/>
      <c r="H81" s="251"/>
      <c r="I81" s="251"/>
      <c r="J81" s="251"/>
      <c r="K81" s="251"/>
      <c r="L81" s="251"/>
      <c r="M81" s="51"/>
      <c r="N81" s="224">
        <v>256</v>
      </c>
      <c r="O81" s="60"/>
      <c r="P81" s="60"/>
      <c r="Q81" s="60"/>
      <c r="R81" s="60"/>
      <c r="S81" s="61"/>
      <c r="T81" s="7"/>
      <c r="U81" s="7"/>
      <c r="V81" s="55">
        <v>10</v>
      </c>
      <c r="W81" s="55">
        <v>3</v>
      </c>
      <c r="X81" s="55">
        <f t="shared" si="6"/>
        <v>40.5</v>
      </c>
      <c r="Y81" s="55"/>
      <c r="Z81" s="7"/>
    </row>
    <row r="82" spans="1:26" s="62" customFormat="1" ht="15" customHeight="1" x14ac:dyDescent="0.2">
      <c r="A82" s="35"/>
      <c r="B82" s="251" t="str" cm="1">
        <f t="array" ref="B82">INDEX(Trad, N82, Lang_measure)</f>
        <v>Alle übrigen Parameter dürfen für die Berechnung der Einsparung nicht verändert werden.</v>
      </c>
      <c r="C82" s="251"/>
      <c r="D82" s="251"/>
      <c r="E82" s="251"/>
      <c r="F82" s="251"/>
      <c r="G82" s="251"/>
      <c r="H82" s="251"/>
      <c r="I82" s="251"/>
      <c r="J82" s="251"/>
      <c r="K82" s="251"/>
      <c r="L82" s="251"/>
      <c r="M82" s="51"/>
      <c r="N82" s="224">
        <v>257</v>
      </c>
      <c r="O82" s="60"/>
      <c r="P82" s="60"/>
      <c r="Q82" s="60"/>
      <c r="R82" s="60"/>
      <c r="S82" s="61"/>
      <c r="T82" s="7"/>
      <c r="U82" s="7"/>
      <c r="V82" s="55">
        <v>10</v>
      </c>
      <c r="W82" s="55">
        <v>4</v>
      </c>
      <c r="X82" s="55">
        <f t="shared" si="6"/>
        <v>53.25</v>
      </c>
      <c r="Y82" s="55"/>
      <c r="Z82" s="7"/>
    </row>
    <row r="83" spans="1:26" s="62" customFormat="1" ht="30" customHeight="1" x14ac:dyDescent="0.2">
      <c r="A83" s="35"/>
      <c r="B83" s="265" t="str" cm="1">
        <f t="array" ref="B83">INDEX(Trad,N83,Lang) &amp; " " &amp; LEFT(L11, LEN(L11) - 1) &amp; INDEX(Trad,O83,Lang) &amp; "."</f>
        <v>Weitere Informationen zu den Annahmen und der Berechnungsmethode sind in der zugehörigen Dokumentation BE-01 zu finden.</v>
      </c>
      <c r="C83" s="265"/>
      <c r="D83" s="265"/>
      <c r="E83" s="265"/>
      <c r="F83" s="265"/>
      <c r="G83" s="265"/>
      <c r="H83" s="265"/>
      <c r="I83" s="265"/>
      <c r="J83" s="265"/>
      <c r="K83" s="265"/>
      <c r="L83" s="265"/>
      <c r="M83" s="51"/>
      <c r="N83" s="224">
        <v>141</v>
      </c>
      <c r="O83" s="60">
        <v>142</v>
      </c>
      <c r="P83" s="60"/>
      <c r="Q83" s="60"/>
      <c r="R83" s="60"/>
      <c r="S83" s="61"/>
      <c r="T83" s="7"/>
      <c r="U83" s="7"/>
      <c r="V83" s="55"/>
      <c r="W83" s="55"/>
      <c r="X83" s="55"/>
      <c r="Y83" s="55"/>
      <c r="Z83" s="7"/>
    </row>
    <row r="84" spans="1:26" ht="20.100000000000001" customHeight="1" x14ac:dyDescent="0.2">
      <c r="A84" s="35"/>
      <c r="B84" s="11"/>
      <c r="C84" s="11"/>
      <c r="D84" s="11"/>
      <c r="E84" s="11"/>
      <c r="F84" s="11"/>
      <c r="G84" s="11"/>
      <c r="H84" s="11"/>
      <c r="I84" s="11"/>
      <c r="J84" s="11"/>
      <c r="K84" s="11"/>
      <c r="T84" s="7"/>
      <c r="U84" s="7"/>
      <c r="Z84" s="7"/>
    </row>
    <row r="85" spans="1:26" ht="20.100000000000001" customHeight="1" x14ac:dyDescent="0.2">
      <c r="A85" s="35"/>
      <c r="B85" s="101" t="str" cm="1">
        <f t="array" ref="B85">"5. "&amp;INDEX(Trad,N85,Lang)</f>
        <v>5. Einsparungen</v>
      </c>
      <c r="C85" s="101"/>
      <c r="D85" s="102"/>
      <c r="E85" s="102"/>
      <c r="F85" s="102"/>
      <c r="G85" s="102"/>
      <c r="H85" s="102"/>
      <c r="I85" s="102"/>
      <c r="J85" s="102"/>
      <c r="K85" s="102"/>
      <c r="L85" s="103"/>
      <c r="N85" s="223">
        <v>143</v>
      </c>
      <c r="T85" s="7"/>
      <c r="U85" s="7"/>
      <c r="V85" s="47">
        <v>11</v>
      </c>
      <c r="W85" s="47" t="s">
        <v>2</v>
      </c>
      <c r="X85" s="47">
        <v>20</v>
      </c>
      <c r="Y85" s="59" t="s">
        <v>4620</v>
      </c>
      <c r="Z85" s="7"/>
    </row>
    <row r="86" spans="1:26" ht="5.0999999999999996" customHeight="1" x14ac:dyDescent="0.2">
      <c r="A86" s="35"/>
      <c r="B86" s="26"/>
      <c r="C86" s="26"/>
      <c r="D86" s="11"/>
      <c r="E86" s="11"/>
      <c r="F86" s="11"/>
      <c r="G86" s="11"/>
      <c r="H86" s="11"/>
      <c r="I86" s="11"/>
      <c r="J86" s="11"/>
      <c r="K86" s="11"/>
      <c r="T86" s="7"/>
      <c r="U86" s="7"/>
      <c r="V86" s="47"/>
      <c r="W86" s="47"/>
      <c r="X86" s="47"/>
      <c r="Y86" s="59"/>
      <c r="Z86" s="7"/>
    </row>
    <row r="87" spans="1:26" ht="40.5" customHeight="1" x14ac:dyDescent="0.2">
      <c r="A87" s="35"/>
      <c r="B87" s="235" t="str" cm="1">
        <f t="array" ref="B87">INDEX(Trad, N87, Lang)</f>
        <v>Anrechenbare Stromeinsparungen* [kWh]</v>
      </c>
      <c r="C87" s="236"/>
      <c r="D87" s="236"/>
      <c r="E87" s="236"/>
      <c r="F87" s="236"/>
      <c r="G87" s="237"/>
      <c r="H87" s="267">
        <f>ROUND(B!D17, 1)</f>
        <v>8400</v>
      </c>
      <c r="I87" s="268"/>
      <c r="J87" s="268"/>
      <c r="K87" s="268"/>
      <c r="L87" s="269"/>
      <c r="N87" s="223">
        <v>144</v>
      </c>
      <c r="T87" s="7"/>
      <c r="U87" s="7"/>
      <c r="Z87" s="7"/>
    </row>
    <row r="88" spans="1:26" ht="15" customHeight="1" x14ac:dyDescent="0.2">
      <c r="A88" s="35"/>
      <c r="B88" s="243" t="str" cm="1">
        <f t="array" ref="B88">INDEX(Trad, N88, Lang) &amp; " " &amp; LEFT(L11, LEN(L11) - 1) &amp; INDEX(Trad, O88, Lang)</f>
        <v>* automatisch nach der in der Dokumentation BE-01 beschriebenen Berechnungsmethode berechnet</v>
      </c>
      <c r="C88" s="243"/>
      <c r="D88" s="243"/>
      <c r="E88" s="243"/>
      <c r="F88" s="243"/>
      <c r="G88" s="243"/>
      <c r="H88" s="243"/>
      <c r="I88" s="243"/>
      <c r="J88" s="243"/>
      <c r="K88" s="243"/>
      <c r="L88" s="243"/>
      <c r="N88" s="223">
        <v>145</v>
      </c>
      <c r="O88" s="52">
        <v>146</v>
      </c>
      <c r="T88" s="7"/>
      <c r="U88" s="7"/>
      <c r="V88" s="55">
        <v>8</v>
      </c>
      <c r="W88" s="55">
        <v>1</v>
      </c>
      <c r="X88" s="55">
        <f>11.25*W88 + 2.25</f>
        <v>13.5</v>
      </c>
      <c r="Z88" s="7"/>
    </row>
    <row r="89" spans="1:26" ht="20.100000000000001" customHeight="1" x14ac:dyDescent="0.2">
      <c r="A89" s="35"/>
      <c r="B89" s="11"/>
      <c r="C89" s="11"/>
      <c r="D89" s="11"/>
      <c r="E89" s="11"/>
      <c r="F89" s="11"/>
      <c r="G89" s="11"/>
      <c r="H89" s="11"/>
      <c r="I89" s="11"/>
      <c r="J89" s="11"/>
      <c r="K89" s="11"/>
      <c r="T89" s="7"/>
      <c r="U89" s="7"/>
      <c r="Z89" s="7"/>
    </row>
    <row r="90" spans="1:26" ht="20.100000000000001" customHeight="1" x14ac:dyDescent="0.2">
      <c r="A90" s="35"/>
      <c r="B90" s="101" t="str" cm="1">
        <f t="array" ref="B90">"6. " &amp; INDEX(Trad, N90, Lang)</f>
        <v>6. Referenz</v>
      </c>
      <c r="C90" s="101"/>
      <c r="D90" s="102"/>
      <c r="E90" s="102"/>
      <c r="F90" s="102"/>
      <c r="G90" s="102"/>
      <c r="H90" s="102"/>
      <c r="I90" s="102"/>
      <c r="J90" s="102"/>
      <c r="K90" s="102"/>
      <c r="L90" s="103"/>
      <c r="N90" s="223">
        <v>147</v>
      </c>
      <c r="T90" s="7"/>
      <c r="U90" s="7"/>
      <c r="V90" s="47">
        <v>11</v>
      </c>
      <c r="W90" s="47" t="s">
        <v>2</v>
      </c>
      <c r="X90" s="47">
        <v>20</v>
      </c>
      <c r="Y90" s="59" t="s">
        <v>4620</v>
      </c>
      <c r="Z90" s="7"/>
    </row>
    <row r="91" spans="1:26" s="56" customFormat="1" ht="15" customHeight="1" x14ac:dyDescent="0.2">
      <c r="A91" s="156"/>
      <c r="B91" s="260" t="str" cm="1">
        <f t="array" ref="B91">INDEX(Trad,N91,Lang)</f>
        <v>Elektrizitätslieferant</v>
      </c>
      <c r="C91" s="260"/>
      <c r="D91" s="260"/>
      <c r="E91" s="260"/>
      <c r="F91" s="260"/>
      <c r="G91" s="260"/>
      <c r="H91" s="261" t="str">
        <f>IF(ISBLANK(B!D15), "!", B!D15)</f>
        <v>Energia Beispiel AG</v>
      </c>
      <c r="I91" s="261"/>
      <c r="J91" s="261"/>
      <c r="K91" s="261"/>
      <c r="L91" s="261"/>
      <c r="M91" s="49"/>
      <c r="N91" s="223">
        <v>148</v>
      </c>
      <c r="O91" s="53"/>
      <c r="P91" s="53"/>
      <c r="Q91" s="53"/>
      <c r="R91" s="53"/>
      <c r="S91" s="54"/>
      <c r="T91" s="7"/>
      <c r="U91" s="7"/>
      <c r="V91" s="55"/>
      <c r="W91" s="55"/>
      <c r="X91" s="55"/>
      <c r="Y91" s="55"/>
      <c r="Z91" s="7"/>
    </row>
    <row r="92" spans="1:26" s="56" customFormat="1" ht="15" customHeight="1" x14ac:dyDescent="0.2">
      <c r="A92" s="156"/>
      <c r="B92" s="260" t="str" cm="1">
        <f t="array" ref="B92">INDEX(Trad,N92,Lang)</f>
        <v>Dateibezeichnung</v>
      </c>
      <c r="C92" s="260"/>
      <c r="D92" s="260"/>
      <c r="E92" s="260"/>
      <c r="F92" s="260"/>
      <c r="G92" s="260"/>
      <c r="H92" s="261" t="str">
        <f>IF(ISBLANK(B!D16), "-", B!D16)</f>
        <v>-</v>
      </c>
      <c r="I92" s="261"/>
      <c r="J92" s="261"/>
      <c r="K92" s="261"/>
      <c r="L92" s="261"/>
      <c r="M92" s="49"/>
      <c r="N92" s="223">
        <v>149</v>
      </c>
      <c r="O92" s="53"/>
      <c r="P92" s="53"/>
      <c r="Q92" s="53"/>
      <c r="R92" s="53"/>
      <c r="S92" s="54"/>
      <c r="T92" s="7"/>
      <c r="U92" s="7"/>
      <c r="V92" s="55"/>
      <c r="W92" s="55"/>
      <c r="X92" s="55"/>
      <c r="Y92" s="55"/>
      <c r="Z92" s="7"/>
    </row>
    <row r="93" spans="1:26" ht="12.75" customHeight="1" x14ac:dyDescent="0.2">
      <c r="T93" s="7"/>
      <c r="U93" s="7"/>
      <c r="Z93" s="7"/>
    </row>
    <row r="94" spans="1:26" ht="14.25" customHeight="1" x14ac:dyDescent="0.2">
      <c r="T94" s="7"/>
      <c r="U94" s="7"/>
      <c r="Z94" s="7"/>
    </row>
    <row r="95" spans="1:26" ht="14.25" customHeight="1" x14ac:dyDescent="0.2">
      <c r="T95" s="7"/>
      <c r="U95" s="7"/>
      <c r="Z95" s="7"/>
    </row>
    <row r="96" spans="1:26" ht="14.25" customHeight="1" x14ac:dyDescent="0.2">
      <c r="T96" s="7"/>
      <c r="U96" s="7"/>
      <c r="Z96" s="7"/>
    </row>
    <row r="97" spans="20:26" ht="14.25" customHeight="1" x14ac:dyDescent="0.2">
      <c r="T97" s="7"/>
      <c r="U97" s="7"/>
      <c r="Z97" s="7"/>
    </row>
    <row r="98" spans="20:26" ht="14.25" customHeight="1" x14ac:dyDescent="0.2">
      <c r="T98" s="7"/>
      <c r="U98" s="7"/>
      <c r="Z98" s="7"/>
    </row>
    <row r="99" spans="20:26" ht="14.25" customHeight="1" x14ac:dyDescent="0.2">
      <c r="T99" s="7"/>
      <c r="U99" s="7"/>
      <c r="Z99" s="7"/>
    </row>
    <row r="100" spans="20:26" ht="14.25" customHeight="1" x14ac:dyDescent="0.2">
      <c r="T100" s="7"/>
      <c r="U100" s="7"/>
      <c r="Z100" s="7"/>
    </row>
    <row r="101" spans="20:26" ht="14.25" customHeight="1" x14ac:dyDescent="0.2">
      <c r="T101" s="7"/>
      <c r="U101" s="7"/>
      <c r="Z101" s="7"/>
    </row>
  </sheetData>
  <sheetProtection algorithmName="SHA-512" hashValue="Rmlo7gY9puGlsz8zJs0GoBmicVN41SkPycm7nCtsOk2yROwtlHbolbcJJ9sw396H6ETA2RAfQaoS6rCiCG88Bg==" saltValue="jbxLG4HTPb3UYe+/jCZ6Bg==" spinCount="100000" sheet="1" objects="1" scenarios="1"/>
  <mergeCells count="78">
    <mergeCell ref="B83:L83"/>
    <mergeCell ref="C77:L77"/>
    <mergeCell ref="C78:L78"/>
    <mergeCell ref="B79:L79"/>
    <mergeCell ref="C80:L80"/>
    <mergeCell ref="C81:L81"/>
    <mergeCell ref="B82:L82"/>
    <mergeCell ref="B31:D31"/>
    <mergeCell ref="E31:H31"/>
    <mergeCell ref="I31:L31"/>
    <mergeCell ref="B44:L44"/>
    <mergeCell ref="E43:L43"/>
    <mergeCell ref="B43:D43"/>
    <mergeCell ref="E39:L39"/>
    <mergeCell ref="B34:D34"/>
    <mergeCell ref="B32:D32"/>
    <mergeCell ref="E32:H32"/>
    <mergeCell ref="I32:L32"/>
    <mergeCell ref="B33:D33"/>
    <mergeCell ref="E33:H33"/>
    <mergeCell ref="I33:L33"/>
    <mergeCell ref="E40:L40"/>
    <mergeCell ref="E41:L41"/>
    <mergeCell ref="B23:L23"/>
    <mergeCell ref="B27:L27"/>
    <mergeCell ref="E30:H30"/>
    <mergeCell ref="I30:L30"/>
    <mergeCell ref="B30:D30"/>
    <mergeCell ref="B29:L29"/>
    <mergeCell ref="C24:L24"/>
    <mergeCell ref="B8:L8"/>
    <mergeCell ref="B9:L9"/>
    <mergeCell ref="B15:L15"/>
    <mergeCell ref="B20:L20"/>
    <mergeCell ref="K13:L13"/>
    <mergeCell ref="B10:L10"/>
    <mergeCell ref="B35:D35"/>
    <mergeCell ref="B39:D39"/>
    <mergeCell ref="B40:D40"/>
    <mergeCell ref="B38:D38"/>
    <mergeCell ref="B37:D37"/>
    <mergeCell ref="B36:D36"/>
    <mergeCell ref="B2:E2"/>
    <mergeCell ref="B91:G91"/>
    <mergeCell ref="B92:G92"/>
    <mergeCell ref="H91:L91"/>
    <mergeCell ref="H92:L92"/>
    <mergeCell ref="B41:D41"/>
    <mergeCell ref="B47:L47"/>
    <mergeCell ref="B42:D42"/>
    <mergeCell ref="E42:L42"/>
    <mergeCell ref="B88:L88"/>
    <mergeCell ref="B87:G87"/>
    <mergeCell ref="H87:L87"/>
    <mergeCell ref="B76:L76"/>
    <mergeCell ref="B73:L73"/>
    <mergeCell ref="B68:L68"/>
    <mergeCell ref="C51:L51"/>
    <mergeCell ref="E34:H34"/>
    <mergeCell ref="I34:L34"/>
    <mergeCell ref="I35:L35"/>
    <mergeCell ref="E37:L37"/>
    <mergeCell ref="E35:H35"/>
    <mergeCell ref="E36:L36"/>
    <mergeCell ref="B69:L69"/>
    <mergeCell ref="B70:L70"/>
    <mergeCell ref="E38:L38"/>
    <mergeCell ref="C64:E64"/>
    <mergeCell ref="F64:L64"/>
    <mergeCell ref="C65:E65"/>
    <mergeCell ref="F65:L65"/>
    <mergeCell ref="C57:L57"/>
    <mergeCell ref="C60:L60"/>
    <mergeCell ref="C63:L63"/>
    <mergeCell ref="B49:L49"/>
    <mergeCell ref="C54:L54"/>
    <mergeCell ref="F66:L66"/>
    <mergeCell ref="C66:E66"/>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3" manualBreakCount="3">
    <brk id="17" max="16383" man="1"/>
    <brk id="45" max="16383" man="1"/>
    <brk id="8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E0E5-C134-4793-B13C-38DE14EAFCCB}">
  <sheetPr>
    <tabColor rgb="FFFFFF66"/>
  </sheetPr>
  <dimension ref="A1:W1031"/>
  <sheetViews>
    <sheetView workbookViewId="0">
      <pane ySplit="22" topLeftCell="A23" activePane="bottomLeft" state="frozen"/>
      <selection pane="bottomLeft" activeCell="F26" sqref="F26"/>
    </sheetView>
  </sheetViews>
  <sheetFormatPr baseColWidth="10" defaultColWidth="13" defaultRowHeight="14.25" zeroHeight="1" outlineLevelRow="1" x14ac:dyDescent="0.2"/>
  <cols>
    <col min="1" max="1" width="5.7109375" style="7" customWidth="1"/>
    <col min="2" max="2" width="5.7109375" style="198" customWidth="1"/>
    <col min="3" max="3" width="30.7109375" style="7" customWidth="1"/>
    <col min="4" max="4" width="25.7109375" style="7" customWidth="1"/>
    <col min="5" max="5" width="8.28515625" style="198" customWidth="1"/>
    <col min="6" max="6" width="25.7109375" style="7" customWidth="1"/>
    <col min="7" max="7" width="20.7109375" style="7" customWidth="1"/>
    <col min="8" max="9" width="17.28515625" style="198" customWidth="1"/>
    <col min="10" max="10" width="15.7109375" style="7" customWidth="1"/>
    <col min="11" max="11" width="25.7109375" style="7" customWidth="1"/>
    <col min="12" max="12" width="8.28515625" style="7" customWidth="1"/>
    <col min="13" max="13" width="25.7109375" style="7" customWidth="1"/>
    <col min="14" max="14" width="15.7109375" style="198" customWidth="1"/>
    <col min="15" max="15" width="15.7109375" style="7" customWidth="1"/>
    <col min="16" max="16384" width="13" style="7"/>
  </cols>
  <sheetData>
    <row r="1" spans="1:23" s="66" customFormat="1" ht="12.75" customHeight="1" x14ac:dyDescent="0.2">
      <c r="A1" s="65"/>
      <c r="B1" s="65">
        <f>Lang</f>
        <v>1</v>
      </c>
      <c r="C1" s="196">
        <f>Lang</f>
        <v>1</v>
      </c>
      <c r="E1" s="67"/>
      <c r="F1" s="67"/>
      <c r="G1" s="130"/>
      <c r="J1" s="68"/>
      <c r="K1" s="68"/>
      <c r="L1" s="68"/>
      <c r="O1" s="64"/>
      <c r="V1" s="199"/>
      <c r="W1" s="200"/>
    </row>
    <row r="2" spans="1:23" s="66" customFormat="1" ht="12" customHeight="1" x14ac:dyDescent="0.2">
      <c r="A2" s="64"/>
      <c r="B2" s="259" t="str" cm="1">
        <f t="array" ref="B2">INDEX(Trad, 204, $B$1)</f>
        <v>Zurück zur Übersicht</v>
      </c>
      <c r="C2" s="259"/>
      <c r="E2" s="73"/>
      <c r="F2" s="73"/>
      <c r="G2" s="203"/>
      <c r="H2" s="65"/>
      <c r="I2" s="65"/>
      <c r="J2" s="65"/>
      <c r="K2" s="65"/>
      <c r="L2" s="65"/>
      <c r="O2" s="64"/>
      <c r="V2" s="199"/>
      <c r="W2" s="200"/>
    </row>
    <row r="3" spans="1:23" s="66" customFormat="1" ht="12" customHeight="1" x14ac:dyDescent="0.2">
      <c r="A3" s="64"/>
      <c r="B3" s="136"/>
      <c r="C3" s="137"/>
      <c r="E3" s="73"/>
      <c r="F3" s="73"/>
      <c r="H3" s="65"/>
      <c r="I3" s="65"/>
      <c r="J3" s="65"/>
      <c r="K3" s="65"/>
      <c r="L3" s="65"/>
      <c r="O3" s="64"/>
      <c r="V3" s="199"/>
      <c r="W3" s="200"/>
    </row>
    <row r="4" spans="1:23" s="71" customFormat="1" ht="20.100000000000001" customHeight="1" x14ac:dyDescent="0.25">
      <c r="A4" s="69"/>
      <c r="B4" s="16" t="str" cm="1">
        <f t="array" ref="B4">INDEX(Trad, 1, $B$1)</f>
        <v>Monitoringliste</v>
      </c>
      <c r="C4" s="131"/>
      <c r="E4" s="67"/>
      <c r="F4" s="67"/>
      <c r="G4" s="70"/>
      <c r="J4" s="72"/>
      <c r="K4" s="72"/>
      <c r="L4" s="72"/>
      <c r="O4" s="69"/>
      <c r="V4" s="201"/>
      <c r="W4" s="202"/>
    </row>
    <row r="5" spans="1:23" s="66" customFormat="1" ht="12" customHeight="1" x14ac:dyDescent="0.2">
      <c r="A5" s="64"/>
      <c r="B5" s="136" t="str" cm="1">
        <f t="array" ref="B5">INDEX(Trad, 23, $B$1)</f>
        <v>Massnahme</v>
      </c>
      <c r="D5" s="137" t="str">
        <f>measure_id</f>
        <v>BE-01b</v>
      </c>
      <c r="E5" s="73"/>
      <c r="F5" s="73"/>
      <c r="H5" s="65"/>
      <c r="I5" s="65"/>
      <c r="J5" s="65"/>
      <c r="K5" s="65"/>
      <c r="L5" s="65"/>
      <c r="O5" s="64"/>
      <c r="V5" s="199"/>
      <c r="W5" s="200"/>
    </row>
    <row r="6" spans="1:23" s="66" customFormat="1" ht="12" customHeight="1" x14ac:dyDescent="0.2">
      <c r="A6" s="64" t="s">
        <v>4754</v>
      </c>
      <c r="B6" s="136" t="str" cm="1">
        <f t="array" ref="B6">INDEX(Trad, 24, $B$1)</f>
        <v>Version</v>
      </c>
      <c r="D6" s="137" t="str">
        <f>measure_version</f>
        <v>2.0 (11.2025)</v>
      </c>
      <c r="E6" s="73"/>
      <c r="F6" s="73"/>
      <c r="H6" s="65"/>
      <c r="I6" s="65"/>
      <c r="J6" s="65"/>
      <c r="K6" s="65"/>
      <c r="L6" s="65"/>
      <c r="O6" s="64"/>
      <c r="V6" s="199"/>
      <c r="W6" s="200"/>
    </row>
    <row r="7" spans="1:23" s="71" customFormat="1" ht="24.95" customHeight="1" x14ac:dyDescent="0.25">
      <c r="A7" s="69"/>
      <c r="B7" s="162" t="str" cm="1">
        <f t="array" ref="B7">INDEX(Trad, 34, $B$1)</f>
        <v>Jede Massnahme muss mit den gesamten Angaben vollständig erfasst werden (Pflichtfelder).</v>
      </c>
      <c r="C7" s="143"/>
      <c r="E7" s="73"/>
      <c r="F7" s="73"/>
      <c r="H7" s="73"/>
      <c r="I7" s="73"/>
      <c r="J7" s="73"/>
      <c r="K7" s="73"/>
      <c r="L7" s="73"/>
      <c r="O7" s="69"/>
      <c r="V7" s="201"/>
      <c r="W7" s="202"/>
    </row>
    <row r="8" spans="1:23" s="66" customFormat="1" ht="12" customHeight="1" outlineLevel="1" x14ac:dyDescent="0.2">
      <c r="A8" s="64"/>
      <c r="B8" s="161"/>
      <c r="C8" s="148" t="str" cm="1">
        <f t="array" ref="C8">INDEX(Trad, 7, $B$1)</f>
        <v>Eingabefeld (obligatorisch)</v>
      </c>
      <c r="E8" s="72"/>
      <c r="F8" s="72"/>
      <c r="H8" s="65"/>
      <c r="I8" s="65"/>
      <c r="J8" s="65"/>
      <c r="K8" s="65"/>
      <c r="L8" s="65"/>
      <c r="O8" s="64"/>
      <c r="V8" s="199"/>
      <c r="W8" s="200"/>
    </row>
    <row r="9" spans="1:23" s="66" customFormat="1" ht="12" customHeight="1" outlineLevel="1" x14ac:dyDescent="0.2">
      <c r="A9" s="64"/>
      <c r="B9" s="160"/>
      <c r="C9" s="148" t="str" cm="1">
        <f t="array" ref="C9">INDEX(Trad, 18, $B$1)</f>
        <v>Eingabefeld (optional)</v>
      </c>
      <c r="E9" s="72"/>
      <c r="F9" s="72"/>
      <c r="H9" s="65"/>
      <c r="I9" s="65"/>
      <c r="J9" s="65"/>
      <c r="K9" s="65"/>
      <c r="L9" s="65"/>
      <c r="O9" s="64"/>
      <c r="V9" s="199"/>
      <c r="W9" s="200"/>
    </row>
    <row r="10" spans="1:23" s="66" customFormat="1" ht="12" customHeight="1" outlineLevel="1" x14ac:dyDescent="0.2">
      <c r="A10" s="64"/>
      <c r="B10" s="126"/>
      <c r="C10" s="148" t="str" cm="1">
        <f t="array" ref="C10">INDEX(Trad, 17, $B$1)</f>
        <v>Mehrfachauswahlfeld (obligatorisch)</v>
      </c>
      <c r="E10" s="72"/>
      <c r="F10" s="72"/>
      <c r="H10" s="65"/>
      <c r="I10" s="65"/>
      <c r="J10" s="65"/>
      <c r="K10" s="65"/>
      <c r="L10" s="65"/>
      <c r="O10" s="64"/>
      <c r="V10" s="199"/>
      <c r="W10" s="200"/>
    </row>
    <row r="11" spans="1:23" s="66" customFormat="1" ht="12" customHeight="1" outlineLevel="1" x14ac:dyDescent="0.2">
      <c r="A11" s="64"/>
      <c r="B11" s="127"/>
      <c r="C11" s="148" t="str" cm="1">
        <f t="array" ref="C11">INDEX(Trad, 8, $B$1)</f>
        <v>Berechnetetes Feld</v>
      </c>
      <c r="E11" s="72"/>
      <c r="F11" s="72"/>
      <c r="H11" s="65"/>
      <c r="I11" s="65"/>
      <c r="J11" s="65"/>
      <c r="K11" s="65"/>
      <c r="L11" s="65"/>
      <c r="O11" s="64"/>
      <c r="V11" s="199"/>
      <c r="W11" s="200"/>
    </row>
    <row r="12" spans="1:23" s="66" customFormat="1" ht="12" customHeight="1" outlineLevel="1" x14ac:dyDescent="0.2">
      <c r="A12" s="64"/>
      <c r="B12" s="128"/>
      <c r="C12" s="148" t="str" cm="1">
        <f t="array" ref="C12">INDEX(Trad, 9, $B$1)</f>
        <v>Gesperrtes Feld</v>
      </c>
      <c r="E12" s="72"/>
      <c r="F12" s="72"/>
      <c r="K12" s="65"/>
      <c r="L12" s="65"/>
      <c r="O12" s="64"/>
      <c r="V12" s="199"/>
      <c r="W12" s="200"/>
    </row>
    <row r="13" spans="1:23" s="66" customFormat="1" ht="12" customHeight="1" outlineLevel="1" x14ac:dyDescent="0.2">
      <c r="A13" s="64"/>
      <c r="B13" s="129"/>
      <c r="C13" s="149" t="str" cm="1">
        <f t="array" ref="C13">INDEX(Trad, 19, $B$1)</f>
        <v>Eingabefehler</v>
      </c>
      <c r="E13" s="132"/>
      <c r="F13" s="72"/>
      <c r="K13" s="65"/>
      <c r="L13" s="65"/>
      <c r="O13" s="64"/>
      <c r="V13" s="199"/>
      <c r="W13" s="200"/>
    </row>
    <row r="14" spans="1:23" s="66" customFormat="1" ht="12" customHeight="1" outlineLevel="1" x14ac:dyDescent="0.2">
      <c r="A14" s="64"/>
      <c r="B14" s="136"/>
      <c r="C14" s="137"/>
      <c r="E14" s="73"/>
      <c r="F14" s="73"/>
      <c r="K14" s="65"/>
      <c r="L14" s="65"/>
      <c r="O14" s="64"/>
      <c r="V14" s="199"/>
      <c r="W14" s="200"/>
    </row>
    <row r="15" spans="1:23" s="71" customFormat="1" ht="12.75" customHeight="1" x14ac:dyDescent="0.25">
      <c r="A15" s="69"/>
      <c r="B15" s="144" t="str" cm="1">
        <f t="array" ref="B15">INDEX(Trad, 27, $B$1)</f>
        <v>Elektrizitätslieferant</v>
      </c>
      <c r="C15" s="145"/>
      <c r="D15" s="305" t="s">
        <v>4768</v>
      </c>
      <c r="E15" s="306"/>
      <c r="F15" s="159" t="str" cm="1">
        <f t="array" ref="F15">IF(ISBLANK(D15), INDEX(Trad, 30, $B$1),"")</f>
        <v/>
      </c>
      <c r="H15" s="73"/>
      <c r="I15" s="73"/>
      <c r="J15" s="73"/>
      <c r="K15" s="73"/>
      <c r="L15" s="73"/>
      <c r="O15" s="69"/>
      <c r="V15" s="201"/>
      <c r="W15" s="202"/>
    </row>
    <row r="16" spans="1:23" s="71" customFormat="1" ht="12.75" customHeight="1" x14ac:dyDescent="0.25">
      <c r="A16" s="69"/>
      <c r="B16" s="151" t="str" cm="1">
        <f t="array" ref="B16">INDEX(Trad, 28, $B$1) &amp; "*"</f>
        <v>Dateibezeichnung*</v>
      </c>
      <c r="C16" s="152"/>
      <c r="D16" s="307"/>
      <c r="E16" s="308"/>
      <c r="F16" s="159"/>
      <c r="H16" s="73"/>
      <c r="I16" s="73"/>
      <c r="J16" s="73"/>
      <c r="K16" s="73"/>
      <c r="L16" s="73"/>
      <c r="O16" s="69"/>
      <c r="V16" s="201"/>
      <c r="W16" s="202"/>
    </row>
    <row r="17" spans="1:23" s="71" customFormat="1" ht="12.75" customHeight="1" x14ac:dyDescent="0.25">
      <c r="A17" s="69"/>
      <c r="B17" s="146" t="str" cm="1">
        <f t="array" ref="B17">INDEX(Trad, 26, $B$1)</f>
        <v>Einsparungen</v>
      </c>
      <c r="C17" s="147"/>
      <c r="D17" s="309">
        <f>SUM(O23:O1022)</f>
        <v>8400</v>
      </c>
      <c r="E17" s="310"/>
      <c r="F17" s="73"/>
      <c r="H17" s="73"/>
      <c r="I17" s="73"/>
      <c r="J17" s="73"/>
      <c r="K17" s="73"/>
      <c r="L17" s="73"/>
      <c r="O17" s="69"/>
      <c r="V17" s="201"/>
      <c r="W17" s="202"/>
    </row>
    <row r="18" spans="1:23" s="71" customFormat="1" ht="12.75" customHeight="1" x14ac:dyDescent="0.25">
      <c r="A18" s="69"/>
      <c r="B18" s="158" t="str" cm="1">
        <f t="array" ref="B18">"* " &amp; INDEX(Trad, 29, $B$1)</f>
        <v>* Hier können Sie den unternehmensinternen Dateinamen einfügen</v>
      </c>
      <c r="C18" s="157"/>
      <c r="D18" s="157"/>
      <c r="E18" s="73"/>
      <c r="F18" s="73"/>
      <c r="H18" s="185"/>
      <c r="I18" s="73"/>
      <c r="J18" s="73"/>
      <c r="K18" s="73"/>
      <c r="L18" s="73"/>
      <c r="O18" s="69"/>
      <c r="V18" s="201"/>
      <c r="W18" s="202"/>
    </row>
    <row r="19" spans="1:23" s="66" customFormat="1" ht="12" customHeight="1" x14ac:dyDescent="0.2">
      <c r="A19" s="64"/>
      <c r="B19" s="136"/>
      <c r="C19" s="137"/>
      <c r="E19" s="73"/>
      <c r="F19" s="73"/>
      <c r="I19" s="65"/>
      <c r="J19" s="65"/>
      <c r="K19" s="65"/>
      <c r="L19" s="65"/>
      <c r="O19" s="64"/>
      <c r="V19" s="199"/>
      <c r="W19" s="200"/>
    </row>
    <row r="20" spans="1:23" s="209" customFormat="1" ht="30" customHeight="1" x14ac:dyDescent="0.2">
      <c r="A20" s="204"/>
      <c r="B20" s="300" t="s">
        <v>4462</v>
      </c>
      <c r="C20" s="311" t="str" cm="1">
        <f t="array" ref="C20">INDEX(Trad, 2, $C$1)</f>
        <v>Standort</v>
      </c>
      <c r="D20" s="312"/>
      <c r="E20" s="312"/>
      <c r="F20" s="312"/>
      <c r="G20" s="313"/>
      <c r="H20" s="206" t="str" cm="1">
        <f t="array" ref="H20">INDEX(Trad, 3, $C$1)</f>
        <v>Alte Anlage</v>
      </c>
      <c r="I20" s="217" t="str" cm="1">
        <f t="array" ref="I20">INDEX(Trad, 4, $C$1)</f>
        <v>Neue Anlage</v>
      </c>
      <c r="J20" s="303" t="str" cm="1">
        <f t="array" ref="J20">INDEX(Trad, 5, $C$1)</f>
        <v>Firma, welche den Ersatz durchgeführt hat</v>
      </c>
      <c r="K20" s="304"/>
      <c r="L20" s="206"/>
      <c r="M20" s="207"/>
      <c r="N20" s="208" t="str" cm="1">
        <f t="array" ref="N20">INDEX(Trad, 26, $C$1)</f>
        <v>Einsparungen</v>
      </c>
      <c r="O20" s="205"/>
    </row>
    <row r="21" spans="1:23" s="140" customFormat="1" ht="60" customHeight="1" x14ac:dyDescent="0.25">
      <c r="B21" s="301"/>
      <c r="C21" s="8" t="str" cm="1">
        <f t="array" ref="C21">INDEX(Trad, 14, $C$1)</f>
        <v>Name</v>
      </c>
      <c r="D21" s="8" t="str" cm="1">
        <f t="array" ref="D21">INDEX(Trad, 12, $C$1)</f>
        <v>Adresse</v>
      </c>
      <c r="E21" s="8" t="str" cm="1">
        <f t="array" ref="E21">INDEX(Trad, 15, $C$1)</f>
        <v>PLZ</v>
      </c>
      <c r="F21" s="8" t="str" cm="1">
        <f t="array" ref="F21">INDEX(Trad, 10, $C$1)</f>
        <v>Gemeinde</v>
      </c>
      <c r="G21" s="8" t="str" cm="1">
        <f t="array" ref="G21">INDEX(Trad, 38, $C$1)</f>
        <v>Gebäudekategorie</v>
      </c>
      <c r="H21" s="8" t="str" cm="1">
        <f t="array" ref="H21">INDEX(Trad, 20, $C$1)</f>
        <v>Strombedarf</v>
      </c>
      <c r="I21" s="8" t="str" cm="1">
        <f t="array" ref="I21">INDEX(Trad, 20, $C$1)</f>
        <v>Strombedarf</v>
      </c>
      <c r="J21" s="210" t="s">
        <v>4844</v>
      </c>
      <c r="K21" s="8" t="str" cm="1">
        <f t="array" ref="K21">INDEX(Trad, 14, $C$1)</f>
        <v>Name</v>
      </c>
      <c r="L21" s="8" t="str" cm="1">
        <f t="array" ref="L21">INDEX(Trad, 15, $C$1)</f>
        <v>PLZ</v>
      </c>
      <c r="M21" s="8" t="str" cm="1">
        <f t="array" ref="M21">INDEX(Trad, 10, $C$1)</f>
        <v>Gemeinde</v>
      </c>
      <c r="N21" s="8" t="str" cm="1">
        <f t="array" ref="N21">INDEX(Trad, 16, $C$1)</f>
        <v>Datum Inbetriebnahme</v>
      </c>
      <c r="O21" s="8" t="str" cm="1">
        <f t="array" ref="O21">INDEX(Trad, 26, $C$1)</f>
        <v>Einsparungen</v>
      </c>
    </row>
    <row r="22" spans="1:23" s="197" customFormat="1" ht="15" customHeight="1" x14ac:dyDescent="0.25">
      <c r="A22" s="141"/>
      <c r="B22" s="302"/>
      <c r="C22" s="8" t="s">
        <v>2</v>
      </c>
      <c r="D22" s="8" t="s">
        <v>2</v>
      </c>
      <c r="E22" s="8" t="s">
        <v>2</v>
      </c>
      <c r="F22" s="8" t="s">
        <v>2</v>
      </c>
      <c r="G22" s="8" t="s">
        <v>2</v>
      </c>
      <c r="H22" s="8" t="s">
        <v>4851</v>
      </c>
      <c r="I22" s="8" t="s">
        <v>4851</v>
      </c>
      <c r="J22" s="9" t="s">
        <v>2</v>
      </c>
      <c r="K22" s="9" t="s">
        <v>2</v>
      </c>
      <c r="L22" s="9" t="s">
        <v>2</v>
      </c>
      <c r="M22" s="9" t="s">
        <v>2</v>
      </c>
      <c r="N22" s="9" t="s">
        <v>2</v>
      </c>
      <c r="O22" s="9" t="s">
        <v>4761</v>
      </c>
    </row>
    <row r="23" spans="1:23" s="66" customFormat="1" ht="12.75" customHeight="1" x14ac:dyDescent="0.2">
      <c r="A23" s="141"/>
      <c r="B23" s="9">
        <v>1</v>
      </c>
      <c r="C23" s="211" t="s">
        <v>4845</v>
      </c>
      <c r="D23" s="211" t="s">
        <v>4839</v>
      </c>
      <c r="E23" s="212">
        <v>1555</v>
      </c>
      <c r="F23" s="213" t="str">
        <f>IFERROR(VLOOKUP(E23, Z!$A$2:$C$4127, 3, FALSE), "")</f>
        <v>Villarzel</v>
      </c>
      <c r="G23" s="214" t="s">
        <v>4852</v>
      </c>
      <c r="H23" s="219">
        <v>6500</v>
      </c>
      <c r="I23" s="219">
        <v>5400</v>
      </c>
      <c r="J23" s="215" t="s">
        <v>4846</v>
      </c>
      <c r="K23" s="211" t="s">
        <v>4847</v>
      </c>
      <c r="L23" s="212">
        <v>1555</v>
      </c>
      <c r="M23" s="213" t="str">
        <f>IFERROR(VLOOKUP(L23, Z!$A$2:$C$4127, 3, FALSE), "")</f>
        <v>Villarzel</v>
      </c>
      <c r="N23" s="216">
        <v>45575</v>
      </c>
      <c r="O23" s="218">
        <f>MAX(0, 8*0.75*(H23-I23))</f>
        <v>6600</v>
      </c>
    </row>
    <row r="24" spans="1:23" s="66" customFormat="1" ht="12.75" customHeight="1" x14ac:dyDescent="0.2">
      <c r="A24" s="141"/>
      <c r="B24" s="9">
        <v>2</v>
      </c>
      <c r="C24" s="211" t="s">
        <v>4849</v>
      </c>
      <c r="D24" s="211" t="s">
        <v>4840</v>
      </c>
      <c r="E24" s="212">
        <v>1555</v>
      </c>
      <c r="F24" s="213" t="str">
        <f>IFERROR(VLOOKUP(E24, Z!$A$2:$C$4127, 3, FALSE), "")</f>
        <v>Villarzel</v>
      </c>
      <c r="G24" s="214" t="s">
        <v>4848</v>
      </c>
      <c r="H24" s="219">
        <v>1500</v>
      </c>
      <c r="I24" s="219">
        <v>1200</v>
      </c>
      <c r="J24" s="215" t="s">
        <v>4846</v>
      </c>
      <c r="K24" s="211" t="s">
        <v>4850</v>
      </c>
      <c r="L24" s="212">
        <v>1555</v>
      </c>
      <c r="M24" s="213" t="str">
        <f>IFERROR(VLOOKUP(L24, Z!$A$2:$C$4127, 3, FALSE), "")</f>
        <v>Villarzel</v>
      </c>
      <c r="N24" s="216">
        <v>45423</v>
      </c>
      <c r="O24" s="218">
        <f t="shared" ref="O24:O87" si="0">MAX(0, 8*0.75*(H24-I24))</f>
        <v>1800</v>
      </c>
    </row>
    <row r="25" spans="1:23" s="66" customFormat="1" ht="12.75" customHeight="1" x14ac:dyDescent="0.2">
      <c r="A25" s="141"/>
      <c r="B25" s="9">
        <v>3</v>
      </c>
      <c r="C25" s="211"/>
      <c r="D25" s="211"/>
      <c r="E25" s="212"/>
      <c r="F25" s="213" t="str">
        <f>IFERROR(VLOOKUP(E25, Z!$A$2:$C$4127, 3, FALSE), "")</f>
        <v/>
      </c>
      <c r="G25" s="214"/>
      <c r="H25" s="219"/>
      <c r="I25" s="219"/>
      <c r="J25" s="215"/>
      <c r="K25" s="211"/>
      <c r="L25" s="212"/>
      <c r="M25" s="213" t="str">
        <f>IFERROR(VLOOKUP(L25, Z!$A$2:$C$4127, 3, FALSE), "")</f>
        <v/>
      </c>
      <c r="N25" s="216"/>
      <c r="O25" s="218">
        <f t="shared" si="0"/>
        <v>0</v>
      </c>
    </row>
    <row r="26" spans="1:23" s="66" customFormat="1" ht="12.75" customHeight="1" x14ac:dyDescent="0.2">
      <c r="A26" s="141"/>
      <c r="B26" s="9">
        <v>4</v>
      </c>
      <c r="C26" s="211"/>
      <c r="D26" s="211"/>
      <c r="E26" s="212"/>
      <c r="F26" s="213" t="str">
        <f>IFERROR(VLOOKUP(E26, Z!$A$2:$C$4127, 3, FALSE), "")</f>
        <v/>
      </c>
      <c r="G26" s="214"/>
      <c r="H26" s="219"/>
      <c r="I26" s="219"/>
      <c r="J26" s="215"/>
      <c r="K26" s="211"/>
      <c r="L26" s="212"/>
      <c r="M26" s="213" t="str">
        <f>IFERROR(VLOOKUP(L26, Z!$A$2:$C$4127, 3, FALSE), "")</f>
        <v/>
      </c>
      <c r="N26" s="216"/>
      <c r="O26" s="218">
        <f t="shared" si="0"/>
        <v>0</v>
      </c>
    </row>
    <row r="27" spans="1:23" s="66" customFormat="1" ht="12.75" customHeight="1" x14ac:dyDescent="0.2">
      <c r="A27" s="141"/>
      <c r="B27" s="9">
        <v>5</v>
      </c>
      <c r="C27" s="211"/>
      <c r="D27" s="211"/>
      <c r="E27" s="212"/>
      <c r="F27" s="213" t="str">
        <f>IFERROR(VLOOKUP(E27, Z!$A$2:$C$4127, 3, FALSE), "")</f>
        <v/>
      </c>
      <c r="G27" s="214"/>
      <c r="H27" s="219"/>
      <c r="I27" s="219"/>
      <c r="J27" s="215"/>
      <c r="K27" s="211"/>
      <c r="L27" s="212"/>
      <c r="M27" s="213" t="str">
        <f>IFERROR(VLOOKUP(L27, Z!$A$2:$C$4127, 3, FALSE), "")</f>
        <v/>
      </c>
      <c r="N27" s="216"/>
      <c r="O27" s="218">
        <f t="shared" si="0"/>
        <v>0</v>
      </c>
    </row>
    <row r="28" spans="1:23" s="66" customFormat="1" ht="12.75" customHeight="1" x14ac:dyDescent="0.2">
      <c r="B28" s="9">
        <v>6</v>
      </c>
      <c r="C28" s="211"/>
      <c r="D28" s="211"/>
      <c r="E28" s="212"/>
      <c r="F28" s="213" t="str">
        <f>IFERROR(VLOOKUP(E28, Z!$A$2:$C$4127, 3, FALSE), "")</f>
        <v/>
      </c>
      <c r="G28" s="214"/>
      <c r="H28" s="219"/>
      <c r="I28" s="219"/>
      <c r="J28" s="215"/>
      <c r="K28" s="211"/>
      <c r="L28" s="212"/>
      <c r="M28" s="213" t="str">
        <f>IFERROR(VLOOKUP(L28, Z!$A$2:$C$4127, 3, FALSE), "")</f>
        <v/>
      </c>
      <c r="N28" s="216"/>
      <c r="O28" s="218">
        <f t="shared" si="0"/>
        <v>0</v>
      </c>
    </row>
    <row r="29" spans="1:23" s="66" customFormat="1" ht="12.75" customHeight="1" x14ac:dyDescent="0.2">
      <c r="B29" s="9">
        <v>7</v>
      </c>
      <c r="C29" s="211"/>
      <c r="D29" s="211"/>
      <c r="E29" s="212"/>
      <c r="F29" s="213" t="str">
        <f>IFERROR(VLOOKUP(E29, Z!$A$2:$C$4127, 3, FALSE), "")</f>
        <v/>
      </c>
      <c r="G29" s="214"/>
      <c r="H29" s="219"/>
      <c r="I29" s="219"/>
      <c r="J29" s="215"/>
      <c r="K29" s="211"/>
      <c r="L29" s="212"/>
      <c r="M29" s="213" t="str">
        <f>IFERROR(VLOOKUP(L29, Z!$A$2:$C$4127, 3, FALSE), "")</f>
        <v/>
      </c>
      <c r="N29" s="216"/>
      <c r="O29" s="218">
        <f t="shared" si="0"/>
        <v>0</v>
      </c>
    </row>
    <row r="30" spans="1:23" s="66" customFormat="1" ht="12.75" customHeight="1" x14ac:dyDescent="0.2">
      <c r="B30" s="9">
        <v>8</v>
      </c>
      <c r="C30" s="211"/>
      <c r="D30" s="211"/>
      <c r="E30" s="212"/>
      <c r="F30" s="213" t="str">
        <f>IFERROR(VLOOKUP(E30, Z!$A$2:$C$4127, 3, FALSE), "")</f>
        <v/>
      </c>
      <c r="G30" s="214"/>
      <c r="H30" s="219"/>
      <c r="I30" s="219"/>
      <c r="J30" s="215"/>
      <c r="K30" s="211"/>
      <c r="L30" s="212"/>
      <c r="M30" s="213" t="str">
        <f>IFERROR(VLOOKUP(L30, Z!$A$2:$C$4127, 3, FALSE), "")</f>
        <v/>
      </c>
      <c r="N30" s="216"/>
      <c r="O30" s="218">
        <f t="shared" si="0"/>
        <v>0</v>
      </c>
    </row>
    <row r="31" spans="1:23" s="66" customFormat="1" ht="12.75" customHeight="1" x14ac:dyDescent="0.2">
      <c r="B31" s="9">
        <v>9</v>
      </c>
      <c r="C31" s="211"/>
      <c r="D31" s="211"/>
      <c r="E31" s="212"/>
      <c r="F31" s="213" t="str">
        <f>IFERROR(VLOOKUP(E31, Z!$A$2:$C$4127, 3, FALSE), "")</f>
        <v/>
      </c>
      <c r="G31" s="214"/>
      <c r="H31" s="219"/>
      <c r="I31" s="219"/>
      <c r="J31" s="215"/>
      <c r="K31" s="211"/>
      <c r="L31" s="212"/>
      <c r="M31" s="213" t="str">
        <f>IFERROR(VLOOKUP(L31, Z!$A$2:$C$4127, 3, FALSE), "")</f>
        <v/>
      </c>
      <c r="N31" s="216"/>
      <c r="O31" s="218">
        <f t="shared" si="0"/>
        <v>0</v>
      </c>
    </row>
    <row r="32" spans="1:23" s="66" customFormat="1" ht="12.75" customHeight="1" x14ac:dyDescent="0.2">
      <c r="B32" s="9">
        <v>10</v>
      </c>
      <c r="C32" s="211"/>
      <c r="D32" s="211"/>
      <c r="E32" s="212"/>
      <c r="F32" s="213" t="str">
        <f>IFERROR(VLOOKUP(E32, Z!$A$2:$C$4127, 3, FALSE), "")</f>
        <v/>
      </c>
      <c r="G32" s="214"/>
      <c r="H32" s="219"/>
      <c r="I32" s="219"/>
      <c r="J32" s="215"/>
      <c r="K32" s="211"/>
      <c r="L32" s="212"/>
      <c r="M32" s="213" t="str">
        <f>IFERROR(VLOOKUP(L32, Z!$A$2:$C$4127, 3, FALSE), "")</f>
        <v/>
      </c>
      <c r="N32" s="216"/>
      <c r="O32" s="218">
        <f t="shared" si="0"/>
        <v>0</v>
      </c>
    </row>
    <row r="33" spans="2:15" s="66" customFormat="1" ht="12.75" customHeight="1" x14ac:dyDescent="0.2">
      <c r="B33" s="9">
        <v>11</v>
      </c>
      <c r="C33" s="211"/>
      <c r="D33" s="211"/>
      <c r="E33" s="212"/>
      <c r="F33" s="213" t="str">
        <f>IFERROR(VLOOKUP(E33, Z!$A$2:$C$4127, 3, FALSE), "")</f>
        <v/>
      </c>
      <c r="G33" s="214"/>
      <c r="H33" s="219"/>
      <c r="I33" s="219"/>
      <c r="J33" s="215"/>
      <c r="K33" s="211"/>
      <c r="L33" s="212"/>
      <c r="M33" s="213" t="str">
        <f>IFERROR(VLOOKUP(L33, Z!$A$2:$C$4127, 3, FALSE), "")</f>
        <v/>
      </c>
      <c r="N33" s="216"/>
      <c r="O33" s="218">
        <f t="shared" si="0"/>
        <v>0</v>
      </c>
    </row>
    <row r="34" spans="2:15" s="66" customFormat="1" ht="12.75" customHeight="1" x14ac:dyDescent="0.2">
      <c r="B34" s="9">
        <v>12</v>
      </c>
      <c r="C34" s="211"/>
      <c r="D34" s="211"/>
      <c r="E34" s="212"/>
      <c r="F34" s="213" t="str">
        <f>IFERROR(VLOOKUP(E34, Z!$A$2:$C$4127, 3, FALSE), "")</f>
        <v/>
      </c>
      <c r="G34" s="214"/>
      <c r="H34" s="219"/>
      <c r="I34" s="219"/>
      <c r="J34" s="215"/>
      <c r="K34" s="211"/>
      <c r="L34" s="212"/>
      <c r="M34" s="213" t="str">
        <f>IFERROR(VLOOKUP(L34, Z!$A$2:$C$4127, 3, FALSE), "")</f>
        <v/>
      </c>
      <c r="N34" s="216"/>
      <c r="O34" s="218">
        <f t="shared" si="0"/>
        <v>0</v>
      </c>
    </row>
    <row r="35" spans="2:15" s="66" customFormat="1" ht="12.75" customHeight="1" x14ac:dyDescent="0.2">
      <c r="B35" s="9">
        <v>13</v>
      </c>
      <c r="C35" s="211"/>
      <c r="D35" s="211"/>
      <c r="E35" s="212"/>
      <c r="F35" s="213" t="str">
        <f>IFERROR(VLOOKUP(E35, Z!$A$2:$C$4127, 3, FALSE), "")</f>
        <v/>
      </c>
      <c r="G35" s="214"/>
      <c r="H35" s="219"/>
      <c r="I35" s="219"/>
      <c r="J35" s="215"/>
      <c r="K35" s="211"/>
      <c r="L35" s="212"/>
      <c r="M35" s="213" t="str">
        <f>IFERROR(VLOOKUP(L35, Z!$A$2:$C$4127, 3, FALSE), "")</f>
        <v/>
      </c>
      <c r="N35" s="216"/>
      <c r="O35" s="218">
        <f t="shared" si="0"/>
        <v>0</v>
      </c>
    </row>
    <row r="36" spans="2:15" s="66" customFormat="1" ht="12.75" customHeight="1" x14ac:dyDescent="0.2">
      <c r="B36" s="9">
        <v>14</v>
      </c>
      <c r="C36" s="211"/>
      <c r="D36" s="211"/>
      <c r="E36" s="212"/>
      <c r="F36" s="213" t="str">
        <f>IFERROR(VLOOKUP(E36, Z!$A$2:$C$4127, 3, FALSE), "")</f>
        <v/>
      </c>
      <c r="G36" s="214"/>
      <c r="H36" s="219"/>
      <c r="I36" s="219"/>
      <c r="J36" s="215"/>
      <c r="K36" s="211"/>
      <c r="L36" s="212"/>
      <c r="M36" s="213" t="str">
        <f>IFERROR(VLOOKUP(L36, Z!$A$2:$C$4127, 3, FALSE), "")</f>
        <v/>
      </c>
      <c r="N36" s="216"/>
      <c r="O36" s="218">
        <f t="shared" si="0"/>
        <v>0</v>
      </c>
    </row>
    <row r="37" spans="2:15" s="66" customFormat="1" ht="12.75" customHeight="1" x14ac:dyDescent="0.2">
      <c r="B37" s="9">
        <v>15</v>
      </c>
      <c r="C37" s="211"/>
      <c r="D37" s="211"/>
      <c r="E37" s="212"/>
      <c r="F37" s="213" t="str">
        <f>IFERROR(VLOOKUP(E37, Z!$A$2:$C$4127, 3, FALSE), "")</f>
        <v/>
      </c>
      <c r="G37" s="214"/>
      <c r="H37" s="219"/>
      <c r="I37" s="219"/>
      <c r="J37" s="215"/>
      <c r="K37" s="211"/>
      <c r="L37" s="212"/>
      <c r="M37" s="213" t="str">
        <f>IFERROR(VLOOKUP(L37, Z!$A$2:$C$4127, 3, FALSE), "")</f>
        <v/>
      </c>
      <c r="N37" s="216"/>
      <c r="O37" s="218">
        <f t="shared" si="0"/>
        <v>0</v>
      </c>
    </row>
    <row r="38" spans="2:15" s="66" customFormat="1" ht="12.75" customHeight="1" x14ac:dyDescent="0.2">
      <c r="B38" s="9">
        <v>16</v>
      </c>
      <c r="C38" s="211"/>
      <c r="D38" s="211"/>
      <c r="E38" s="212"/>
      <c r="F38" s="213" t="str">
        <f>IFERROR(VLOOKUP(E38, Z!$A$2:$C$4127, 3, FALSE), "")</f>
        <v/>
      </c>
      <c r="G38" s="214"/>
      <c r="H38" s="219"/>
      <c r="I38" s="219"/>
      <c r="J38" s="215"/>
      <c r="K38" s="211"/>
      <c r="L38" s="212"/>
      <c r="M38" s="213" t="str">
        <f>IFERROR(VLOOKUP(L38, Z!$A$2:$C$4127, 3, FALSE), "")</f>
        <v/>
      </c>
      <c r="N38" s="216"/>
      <c r="O38" s="218">
        <f t="shared" si="0"/>
        <v>0</v>
      </c>
    </row>
    <row r="39" spans="2:15" s="66" customFormat="1" ht="12.75" customHeight="1" x14ac:dyDescent="0.2">
      <c r="B39" s="9">
        <v>17</v>
      </c>
      <c r="C39" s="211"/>
      <c r="D39" s="211"/>
      <c r="E39" s="212"/>
      <c r="F39" s="213" t="str">
        <f>IFERROR(VLOOKUP(E39, Z!$A$2:$C$4127, 3, FALSE), "")</f>
        <v/>
      </c>
      <c r="G39" s="214"/>
      <c r="H39" s="219"/>
      <c r="I39" s="219"/>
      <c r="J39" s="215"/>
      <c r="K39" s="211"/>
      <c r="L39" s="212"/>
      <c r="M39" s="213" t="str">
        <f>IFERROR(VLOOKUP(L39, Z!$A$2:$C$4127, 3, FALSE), "")</f>
        <v/>
      </c>
      <c r="N39" s="216"/>
      <c r="O39" s="218">
        <f t="shared" si="0"/>
        <v>0</v>
      </c>
    </row>
    <row r="40" spans="2:15" s="66" customFormat="1" ht="12.75" customHeight="1" x14ac:dyDescent="0.2">
      <c r="B40" s="9">
        <v>18</v>
      </c>
      <c r="C40" s="211"/>
      <c r="D40" s="211"/>
      <c r="E40" s="212"/>
      <c r="F40" s="213" t="str">
        <f>IFERROR(VLOOKUP(E40, Z!$A$2:$C$4127, 3, FALSE), "")</f>
        <v/>
      </c>
      <c r="G40" s="214"/>
      <c r="H40" s="219"/>
      <c r="I40" s="219"/>
      <c r="J40" s="215"/>
      <c r="K40" s="211"/>
      <c r="L40" s="212"/>
      <c r="M40" s="213" t="str">
        <f>IFERROR(VLOOKUP(L40, Z!$A$2:$C$4127, 3, FALSE), "")</f>
        <v/>
      </c>
      <c r="N40" s="216"/>
      <c r="O40" s="218">
        <f t="shared" si="0"/>
        <v>0</v>
      </c>
    </row>
    <row r="41" spans="2:15" s="66" customFormat="1" ht="12.75" customHeight="1" x14ac:dyDescent="0.2">
      <c r="B41" s="9">
        <v>19</v>
      </c>
      <c r="C41" s="211"/>
      <c r="D41" s="211"/>
      <c r="E41" s="212"/>
      <c r="F41" s="213" t="str">
        <f>IFERROR(VLOOKUP(E41, Z!$A$2:$C$4127, 3, FALSE), "")</f>
        <v/>
      </c>
      <c r="G41" s="214"/>
      <c r="H41" s="219"/>
      <c r="I41" s="219"/>
      <c r="J41" s="215"/>
      <c r="K41" s="211"/>
      <c r="L41" s="212"/>
      <c r="M41" s="213" t="str">
        <f>IFERROR(VLOOKUP(L41, Z!$A$2:$C$4127, 3, FALSE), "")</f>
        <v/>
      </c>
      <c r="N41" s="216"/>
      <c r="O41" s="218">
        <f t="shared" si="0"/>
        <v>0</v>
      </c>
    </row>
    <row r="42" spans="2:15" s="66" customFormat="1" ht="12.75" customHeight="1" x14ac:dyDescent="0.2">
      <c r="B42" s="9">
        <v>20</v>
      </c>
      <c r="C42" s="211"/>
      <c r="D42" s="211"/>
      <c r="E42" s="212"/>
      <c r="F42" s="213" t="str">
        <f>IFERROR(VLOOKUP(E42, Z!$A$2:$C$4127, 3, FALSE), "")</f>
        <v/>
      </c>
      <c r="G42" s="214"/>
      <c r="H42" s="219"/>
      <c r="I42" s="219"/>
      <c r="J42" s="215"/>
      <c r="K42" s="211"/>
      <c r="L42" s="212"/>
      <c r="M42" s="213" t="str">
        <f>IFERROR(VLOOKUP(L42, Z!$A$2:$C$4127, 3, FALSE), "")</f>
        <v/>
      </c>
      <c r="N42" s="216"/>
      <c r="O42" s="218">
        <f t="shared" si="0"/>
        <v>0</v>
      </c>
    </row>
    <row r="43" spans="2:15" s="66" customFormat="1" ht="12.75" customHeight="1" x14ac:dyDescent="0.2">
      <c r="B43" s="9">
        <v>21</v>
      </c>
      <c r="C43" s="211"/>
      <c r="D43" s="211"/>
      <c r="E43" s="212"/>
      <c r="F43" s="213" t="str">
        <f>IFERROR(VLOOKUP(E43, Z!$A$2:$C$4127, 3, FALSE), "")</f>
        <v/>
      </c>
      <c r="G43" s="214"/>
      <c r="H43" s="219"/>
      <c r="I43" s="219"/>
      <c r="J43" s="215"/>
      <c r="K43" s="211"/>
      <c r="L43" s="212"/>
      <c r="M43" s="213" t="str">
        <f>IFERROR(VLOOKUP(L43, Z!$A$2:$C$4127, 3, FALSE), "")</f>
        <v/>
      </c>
      <c r="N43" s="216"/>
      <c r="O43" s="218">
        <f t="shared" si="0"/>
        <v>0</v>
      </c>
    </row>
    <row r="44" spans="2:15" s="66" customFormat="1" ht="12.75" customHeight="1" x14ac:dyDescent="0.2">
      <c r="B44" s="9">
        <v>22</v>
      </c>
      <c r="C44" s="211"/>
      <c r="D44" s="211"/>
      <c r="E44" s="212"/>
      <c r="F44" s="213" t="str">
        <f>IFERROR(VLOOKUP(E44, Z!$A$2:$C$4127, 3, FALSE), "")</f>
        <v/>
      </c>
      <c r="G44" s="214"/>
      <c r="H44" s="219"/>
      <c r="I44" s="219"/>
      <c r="J44" s="215"/>
      <c r="K44" s="211"/>
      <c r="L44" s="212"/>
      <c r="M44" s="213" t="str">
        <f>IFERROR(VLOOKUP(L44, Z!$A$2:$C$4127, 3, FALSE), "")</f>
        <v/>
      </c>
      <c r="N44" s="216"/>
      <c r="O44" s="218">
        <f t="shared" si="0"/>
        <v>0</v>
      </c>
    </row>
    <row r="45" spans="2:15" s="66" customFormat="1" ht="12.75" customHeight="1" x14ac:dyDescent="0.2">
      <c r="B45" s="9">
        <v>23</v>
      </c>
      <c r="C45" s="211"/>
      <c r="D45" s="211"/>
      <c r="E45" s="212"/>
      <c r="F45" s="213" t="str">
        <f>IFERROR(VLOOKUP(E45, Z!$A$2:$C$4127, 3, FALSE), "")</f>
        <v/>
      </c>
      <c r="G45" s="214"/>
      <c r="H45" s="219"/>
      <c r="I45" s="219"/>
      <c r="J45" s="215"/>
      <c r="K45" s="211"/>
      <c r="L45" s="212"/>
      <c r="M45" s="213" t="str">
        <f>IFERROR(VLOOKUP(L45, Z!$A$2:$C$4127, 3, FALSE), "")</f>
        <v/>
      </c>
      <c r="N45" s="216"/>
      <c r="O45" s="218">
        <f t="shared" si="0"/>
        <v>0</v>
      </c>
    </row>
    <row r="46" spans="2:15" s="66" customFormat="1" ht="12.75" customHeight="1" x14ac:dyDescent="0.2">
      <c r="B46" s="9">
        <v>24</v>
      </c>
      <c r="C46" s="211"/>
      <c r="D46" s="211"/>
      <c r="E46" s="212"/>
      <c r="F46" s="213" t="str">
        <f>IFERROR(VLOOKUP(E46, Z!$A$2:$C$4127, 3, FALSE), "")</f>
        <v/>
      </c>
      <c r="G46" s="214"/>
      <c r="H46" s="219"/>
      <c r="I46" s="219"/>
      <c r="J46" s="215"/>
      <c r="K46" s="211"/>
      <c r="L46" s="212"/>
      <c r="M46" s="213" t="str">
        <f>IFERROR(VLOOKUP(L46, Z!$A$2:$C$4127, 3, FALSE), "")</f>
        <v/>
      </c>
      <c r="N46" s="216"/>
      <c r="O46" s="218">
        <f t="shared" si="0"/>
        <v>0</v>
      </c>
    </row>
    <row r="47" spans="2:15" s="66" customFormat="1" ht="12.75" customHeight="1" x14ac:dyDescent="0.2">
      <c r="B47" s="9">
        <v>25</v>
      </c>
      <c r="C47" s="211"/>
      <c r="D47" s="211"/>
      <c r="E47" s="212"/>
      <c r="F47" s="213" t="str">
        <f>IFERROR(VLOOKUP(E47, Z!$A$2:$C$4127, 3, FALSE), "")</f>
        <v/>
      </c>
      <c r="G47" s="214"/>
      <c r="H47" s="219"/>
      <c r="I47" s="219"/>
      <c r="J47" s="215"/>
      <c r="K47" s="211"/>
      <c r="L47" s="212"/>
      <c r="M47" s="213" t="str">
        <f>IFERROR(VLOOKUP(L47, Z!$A$2:$C$4127, 3, FALSE), "")</f>
        <v/>
      </c>
      <c r="N47" s="216"/>
      <c r="O47" s="218">
        <f t="shared" si="0"/>
        <v>0</v>
      </c>
    </row>
    <row r="48" spans="2:15" s="66" customFormat="1" ht="12.75" customHeight="1" x14ac:dyDescent="0.2">
      <c r="B48" s="9">
        <v>26</v>
      </c>
      <c r="C48" s="211"/>
      <c r="D48" s="211"/>
      <c r="E48" s="212"/>
      <c r="F48" s="213" t="str">
        <f>IFERROR(VLOOKUP(E48, Z!$A$2:$C$4127, 3, FALSE), "")</f>
        <v/>
      </c>
      <c r="G48" s="214"/>
      <c r="H48" s="219"/>
      <c r="I48" s="219"/>
      <c r="J48" s="215"/>
      <c r="K48" s="211"/>
      <c r="L48" s="212"/>
      <c r="M48" s="213" t="str">
        <f>IFERROR(VLOOKUP(L48, Z!$A$2:$C$4127, 3, FALSE), "")</f>
        <v/>
      </c>
      <c r="N48" s="216"/>
      <c r="O48" s="218">
        <f t="shared" si="0"/>
        <v>0</v>
      </c>
    </row>
    <row r="49" spans="2:15" s="66" customFormat="1" ht="12.75" customHeight="1" x14ac:dyDescent="0.2">
      <c r="B49" s="9">
        <v>27</v>
      </c>
      <c r="C49" s="211"/>
      <c r="D49" s="211"/>
      <c r="E49" s="212"/>
      <c r="F49" s="213" t="str">
        <f>IFERROR(VLOOKUP(E49, Z!$A$2:$C$4127, 3, FALSE), "")</f>
        <v/>
      </c>
      <c r="G49" s="214"/>
      <c r="H49" s="219"/>
      <c r="I49" s="219"/>
      <c r="J49" s="215"/>
      <c r="K49" s="211"/>
      <c r="L49" s="212"/>
      <c r="M49" s="213" t="str">
        <f>IFERROR(VLOOKUP(L49, Z!$A$2:$C$4127, 3, FALSE), "")</f>
        <v/>
      </c>
      <c r="N49" s="216"/>
      <c r="O49" s="218">
        <f t="shared" si="0"/>
        <v>0</v>
      </c>
    </row>
    <row r="50" spans="2:15" s="66" customFormat="1" ht="12.75" customHeight="1" x14ac:dyDescent="0.2">
      <c r="B50" s="9">
        <v>28</v>
      </c>
      <c r="C50" s="211"/>
      <c r="D50" s="211"/>
      <c r="E50" s="212"/>
      <c r="F50" s="213" t="str">
        <f>IFERROR(VLOOKUP(E50, Z!$A$2:$C$4127, 3, FALSE), "")</f>
        <v/>
      </c>
      <c r="G50" s="214"/>
      <c r="H50" s="219"/>
      <c r="I50" s="219"/>
      <c r="J50" s="215"/>
      <c r="K50" s="211"/>
      <c r="L50" s="212"/>
      <c r="M50" s="213" t="str">
        <f>IFERROR(VLOOKUP(L50, Z!$A$2:$C$4127, 3, FALSE), "")</f>
        <v/>
      </c>
      <c r="N50" s="216"/>
      <c r="O50" s="218">
        <f t="shared" si="0"/>
        <v>0</v>
      </c>
    </row>
    <row r="51" spans="2:15" s="66" customFormat="1" ht="12.75" customHeight="1" x14ac:dyDescent="0.2">
      <c r="B51" s="9">
        <v>29</v>
      </c>
      <c r="C51" s="211"/>
      <c r="D51" s="211"/>
      <c r="E51" s="212"/>
      <c r="F51" s="213" t="str">
        <f>IFERROR(VLOOKUP(E51, Z!$A$2:$C$4127, 3, FALSE), "")</f>
        <v/>
      </c>
      <c r="G51" s="214"/>
      <c r="H51" s="219"/>
      <c r="I51" s="219"/>
      <c r="J51" s="215"/>
      <c r="K51" s="211"/>
      <c r="L51" s="212"/>
      <c r="M51" s="213" t="str">
        <f>IFERROR(VLOOKUP(L51, Z!$A$2:$C$4127, 3, FALSE), "")</f>
        <v/>
      </c>
      <c r="N51" s="216"/>
      <c r="O51" s="218">
        <f t="shared" si="0"/>
        <v>0</v>
      </c>
    </row>
    <row r="52" spans="2:15" s="66" customFormat="1" ht="12.75" customHeight="1" x14ac:dyDescent="0.2">
      <c r="B52" s="9">
        <v>30</v>
      </c>
      <c r="C52" s="211"/>
      <c r="D52" s="211"/>
      <c r="E52" s="212"/>
      <c r="F52" s="213" t="str">
        <f>IFERROR(VLOOKUP(E52, Z!$A$2:$C$4127, 3, FALSE), "")</f>
        <v/>
      </c>
      <c r="G52" s="214"/>
      <c r="H52" s="219"/>
      <c r="I52" s="219"/>
      <c r="J52" s="215"/>
      <c r="K52" s="211"/>
      <c r="L52" s="212"/>
      <c r="M52" s="213" t="str">
        <f>IFERROR(VLOOKUP(L52, Z!$A$2:$C$4127, 3, FALSE), "")</f>
        <v/>
      </c>
      <c r="N52" s="216"/>
      <c r="O52" s="218">
        <f t="shared" si="0"/>
        <v>0</v>
      </c>
    </row>
    <row r="53" spans="2:15" s="66" customFormat="1" ht="12.75" customHeight="1" x14ac:dyDescent="0.2">
      <c r="B53" s="9">
        <v>31</v>
      </c>
      <c r="C53" s="211"/>
      <c r="D53" s="211"/>
      <c r="E53" s="212"/>
      <c r="F53" s="213" t="str">
        <f>IFERROR(VLOOKUP(E53, Z!$A$2:$C$4127, 3, FALSE), "")</f>
        <v/>
      </c>
      <c r="G53" s="214"/>
      <c r="H53" s="219"/>
      <c r="I53" s="219"/>
      <c r="J53" s="215"/>
      <c r="K53" s="211"/>
      <c r="L53" s="212"/>
      <c r="M53" s="213" t="str">
        <f>IFERROR(VLOOKUP(L53, Z!$A$2:$C$4127, 3, FALSE), "")</f>
        <v/>
      </c>
      <c r="N53" s="216"/>
      <c r="O53" s="218">
        <f t="shared" si="0"/>
        <v>0</v>
      </c>
    </row>
    <row r="54" spans="2:15" s="66" customFormat="1" ht="12.75" customHeight="1" x14ac:dyDescent="0.2">
      <c r="B54" s="9">
        <v>32</v>
      </c>
      <c r="C54" s="211"/>
      <c r="D54" s="211"/>
      <c r="E54" s="212"/>
      <c r="F54" s="213" t="str">
        <f>IFERROR(VLOOKUP(E54, Z!$A$2:$C$4127, 3, FALSE), "")</f>
        <v/>
      </c>
      <c r="G54" s="214"/>
      <c r="H54" s="219"/>
      <c r="I54" s="219"/>
      <c r="J54" s="215"/>
      <c r="K54" s="211"/>
      <c r="L54" s="212"/>
      <c r="M54" s="213" t="str">
        <f>IFERROR(VLOOKUP(L54, Z!$A$2:$C$4127, 3, FALSE), "")</f>
        <v/>
      </c>
      <c r="N54" s="216"/>
      <c r="O54" s="218">
        <f t="shared" si="0"/>
        <v>0</v>
      </c>
    </row>
    <row r="55" spans="2:15" s="66" customFormat="1" ht="12.75" customHeight="1" x14ac:dyDescent="0.2">
      <c r="B55" s="9">
        <v>33</v>
      </c>
      <c r="C55" s="211"/>
      <c r="D55" s="211"/>
      <c r="E55" s="212"/>
      <c r="F55" s="213" t="str">
        <f>IFERROR(VLOOKUP(E55, Z!$A$2:$C$4127, 3, FALSE), "")</f>
        <v/>
      </c>
      <c r="G55" s="214"/>
      <c r="H55" s="219"/>
      <c r="I55" s="219"/>
      <c r="J55" s="215"/>
      <c r="K55" s="211"/>
      <c r="L55" s="212"/>
      <c r="M55" s="213" t="str">
        <f>IFERROR(VLOOKUP(L55, Z!$A$2:$C$4127, 3, FALSE), "")</f>
        <v/>
      </c>
      <c r="N55" s="216"/>
      <c r="O55" s="218">
        <f t="shared" si="0"/>
        <v>0</v>
      </c>
    </row>
    <row r="56" spans="2:15" s="66" customFormat="1" ht="12.75" customHeight="1" x14ac:dyDescent="0.2">
      <c r="B56" s="9">
        <v>34</v>
      </c>
      <c r="C56" s="211"/>
      <c r="D56" s="211"/>
      <c r="E56" s="212"/>
      <c r="F56" s="213" t="str">
        <f>IFERROR(VLOOKUP(E56, Z!$A$2:$C$4127, 3, FALSE), "")</f>
        <v/>
      </c>
      <c r="G56" s="214"/>
      <c r="H56" s="219"/>
      <c r="I56" s="219"/>
      <c r="J56" s="215"/>
      <c r="K56" s="211"/>
      <c r="L56" s="212"/>
      <c r="M56" s="213" t="str">
        <f>IFERROR(VLOOKUP(L56, Z!$A$2:$C$4127, 3, FALSE), "")</f>
        <v/>
      </c>
      <c r="N56" s="216"/>
      <c r="O56" s="218">
        <f t="shared" si="0"/>
        <v>0</v>
      </c>
    </row>
    <row r="57" spans="2:15" s="66" customFormat="1" ht="12.75" customHeight="1" x14ac:dyDescent="0.2">
      <c r="B57" s="9">
        <v>35</v>
      </c>
      <c r="C57" s="211"/>
      <c r="D57" s="211"/>
      <c r="E57" s="212"/>
      <c r="F57" s="213" t="str">
        <f>IFERROR(VLOOKUP(E57, Z!$A$2:$C$4127, 3, FALSE), "")</f>
        <v/>
      </c>
      <c r="G57" s="214"/>
      <c r="H57" s="219"/>
      <c r="I57" s="219"/>
      <c r="J57" s="215"/>
      <c r="K57" s="211"/>
      <c r="L57" s="212"/>
      <c r="M57" s="213" t="str">
        <f>IFERROR(VLOOKUP(L57, Z!$A$2:$C$4127, 3, FALSE), "")</f>
        <v/>
      </c>
      <c r="N57" s="216"/>
      <c r="O57" s="218">
        <f t="shared" si="0"/>
        <v>0</v>
      </c>
    </row>
    <row r="58" spans="2:15" s="66" customFormat="1" ht="12.75" customHeight="1" x14ac:dyDescent="0.2">
      <c r="B58" s="9">
        <v>36</v>
      </c>
      <c r="C58" s="211"/>
      <c r="D58" s="211"/>
      <c r="E58" s="212"/>
      <c r="F58" s="213" t="str">
        <f>IFERROR(VLOOKUP(E58, Z!$A$2:$C$4127, 3, FALSE), "")</f>
        <v/>
      </c>
      <c r="G58" s="214"/>
      <c r="H58" s="219"/>
      <c r="I58" s="219"/>
      <c r="J58" s="215"/>
      <c r="K58" s="211"/>
      <c r="L58" s="212"/>
      <c r="M58" s="213" t="str">
        <f>IFERROR(VLOOKUP(L58, Z!$A$2:$C$4127, 3, FALSE), "")</f>
        <v/>
      </c>
      <c r="N58" s="216"/>
      <c r="O58" s="218">
        <f t="shared" si="0"/>
        <v>0</v>
      </c>
    </row>
    <row r="59" spans="2:15" s="66" customFormat="1" ht="12.75" customHeight="1" x14ac:dyDescent="0.2">
      <c r="B59" s="9">
        <v>37</v>
      </c>
      <c r="C59" s="211"/>
      <c r="D59" s="211"/>
      <c r="E59" s="212"/>
      <c r="F59" s="213" t="str">
        <f>IFERROR(VLOOKUP(E59, Z!$A$2:$C$4127, 3, FALSE), "")</f>
        <v/>
      </c>
      <c r="G59" s="214"/>
      <c r="H59" s="219"/>
      <c r="I59" s="219"/>
      <c r="J59" s="215"/>
      <c r="K59" s="211"/>
      <c r="L59" s="212"/>
      <c r="M59" s="213" t="str">
        <f>IFERROR(VLOOKUP(L59, Z!$A$2:$C$4127, 3, FALSE), "")</f>
        <v/>
      </c>
      <c r="N59" s="216"/>
      <c r="O59" s="218">
        <f t="shared" si="0"/>
        <v>0</v>
      </c>
    </row>
    <row r="60" spans="2:15" s="66" customFormat="1" ht="12.75" customHeight="1" x14ac:dyDescent="0.2">
      <c r="B60" s="9">
        <v>38</v>
      </c>
      <c r="C60" s="211"/>
      <c r="D60" s="211"/>
      <c r="E60" s="212"/>
      <c r="F60" s="213" t="str">
        <f>IFERROR(VLOOKUP(E60, Z!$A$2:$C$4127, 3, FALSE), "")</f>
        <v/>
      </c>
      <c r="G60" s="214"/>
      <c r="H60" s="219"/>
      <c r="I60" s="219"/>
      <c r="J60" s="215"/>
      <c r="K60" s="211"/>
      <c r="L60" s="212"/>
      <c r="M60" s="213" t="str">
        <f>IFERROR(VLOOKUP(L60, Z!$A$2:$C$4127, 3, FALSE), "")</f>
        <v/>
      </c>
      <c r="N60" s="216"/>
      <c r="O60" s="218">
        <f t="shared" si="0"/>
        <v>0</v>
      </c>
    </row>
    <row r="61" spans="2:15" s="66" customFormat="1" ht="12.75" customHeight="1" x14ac:dyDescent="0.2">
      <c r="B61" s="9">
        <v>39</v>
      </c>
      <c r="C61" s="211"/>
      <c r="D61" s="211"/>
      <c r="E61" s="212"/>
      <c r="F61" s="213" t="str">
        <f>IFERROR(VLOOKUP(E61, Z!$A$2:$C$4127, 3, FALSE), "")</f>
        <v/>
      </c>
      <c r="G61" s="214"/>
      <c r="H61" s="219"/>
      <c r="I61" s="219"/>
      <c r="J61" s="215"/>
      <c r="K61" s="211"/>
      <c r="L61" s="212"/>
      <c r="M61" s="213" t="str">
        <f>IFERROR(VLOOKUP(L61, Z!$A$2:$C$4127, 3, FALSE), "")</f>
        <v/>
      </c>
      <c r="N61" s="216"/>
      <c r="O61" s="218">
        <f t="shared" si="0"/>
        <v>0</v>
      </c>
    </row>
    <row r="62" spans="2:15" s="66" customFormat="1" ht="12.75" customHeight="1" x14ac:dyDescent="0.2">
      <c r="B62" s="9">
        <v>40</v>
      </c>
      <c r="C62" s="211"/>
      <c r="D62" s="211"/>
      <c r="E62" s="212"/>
      <c r="F62" s="213" t="str">
        <f>IFERROR(VLOOKUP(E62, Z!$A$2:$C$4127, 3, FALSE), "")</f>
        <v/>
      </c>
      <c r="G62" s="214"/>
      <c r="H62" s="219"/>
      <c r="I62" s="219"/>
      <c r="J62" s="215"/>
      <c r="K62" s="211"/>
      <c r="L62" s="212"/>
      <c r="M62" s="213" t="str">
        <f>IFERROR(VLOOKUP(L62, Z!$A$2:$C$4127, 3, FALSE), "")</f>
        <v/>
      </c>
      <c r="N62" s="216"/>
      <c r="O62" s="218">
        <f t="shared" si="0"/>
        <v>0</v>
      </c>
    </row>
    <row r="63" spans="2:15" s="66" customFormat="1" ht="12.75" customHeight="1" x14ac:dyDescent="0.2">
      <c r="B63" s="9">
        <v>41</v>
      </c>
      <c r="C63" s="211"/>
      <c r="D63" s="211"/>
      <c r="E63" s="212"/>
      <c r="F63" s="213" t="str">
        <f>IFERROR(VLOOKUP(E63, Z!$A$2:$C$4127, 3, FALSE), "")</f>
        <v/>
      </c>
      <c r="G63" s="214"/>
      <c r="H63" s="219"/>
      <c r="I63" s="219"/>
      <c r="J63" s="215"/>
      <c r="K63" s="211"/>
      <c r="L63" s="212"/>
      <c r="M63" s="213" t="str">
        <f>IFERROR(VLOOKUP(L63, Z!$A$2:$C$4127, 3, FALSE), "")</f>
        <v/>
      </c>
      <c r="N63" s="216"/>
      <c r="O63" s="218">
        <f t="shared" si="0"/>
        <v>0</v>
      </c>
    </row>
    <row r="64" spans="2:15" s="66" customFormat="1" ht="12.75" customHeight="1" x14ac:dyDescent="0.2">
      <c r="B64" s="9">
        <v>42</v>
      </c>
      <c r="C64" s="211"/>
      <c r="D64" s="211"/>
      <c r="E64" s="212"/>
      <c r="F64" s="213" t="str">
        <f>IFERROR(VLOOKUP(E64, Z!$A$2:$C$4127, 3, FALSE), "")</f>
        <v/>
      </c>
      <c r="G64" s="214"/>
      <c r="H64" s="219"/>
      <c r="I64" s="219"/>
      <c r="J64" s="215"/>
      <c r="K64" s="211"/>
      <c r="L64" s="212"/>
      <c r="M64" s="213" t="str">
        <f>IFERROR(VLOOKUP(L64, Z!$A$2:$C$4127, 3, FALSE), "")</f>
        <v/>
      </c>
      <c r="N64" s="216"/>
      <c r="O64" s="218">
        <f t="shared" si="0"/>
        <v>0</v>
      </c>
    </row>
    <row r="65" spans="2:15" s="66" customFormat="1" ht="12.75" customHeight="1" x14ac:dyDescent="0.2">
      <c r="B65" s="9">
        <v>43</v>
      </c>
      <c r="C65" s="211"/>
      <c r="D65" s="211"/>
      <c r="E65" s="212"/>
      <c r="F65" s="213" t="str">
        <f>IFERROR(VLOOKUP(E65, Z!$A$2:$C$4127, 3, FALSE), "")</f>
        <v/>
      </c>
      <c r="G65" s="214"/>
      <c r="H65" s="219"/>
      <c r="I65" s="219"/>
      <c r="J65" s="215"/>
      <c r="K65" s="211"/>
      <c r="L65" s="212"/>
      <c r="M65" s="213" t="str">
        <f>IFERROR(VLOOKUP(L65, Z!$A$2:$C$4127, 3, FALSE), "")</f>
        <v/>
      </c>
      <c r="N65" s="216"/>
      <c r="O65" s="218">
        <f t="shared" si="0"/>
        <v>0</v>
      </c>
    </row>
    <row r="66" spans="2:15" s="66" customFormat="1" ht="12.75" customHeight="1" x14ac:dyDescent="0.2">
      <c r="B66" s="9">
        <v>44</v>
      </c>
      <c r="C66" s="211"/>
      <c r="D66" s="211"/>
      <c r="E66" s="212"/>
      <c r="F66" s="213" t="str">
        <f>IFERROR(VLOOKUP(E66, Z!$A$2:$C$4127, 3, FALSE), "")</f>
        <v/>
      </c>
      <c r="G66" s="214"/>
      <c r="H66" s="219"/>
      <c r="I66" s="219"/>
      <c r="J66" s="215"/>
      <c r="K66" s="211"/>
      <c r="L66" s="212"/>
      <c r="M66" s="213" t="str">
        <f>IFERROR(VLOOKUP(L66, Z!$A$2:$C$4127, 3, FALSE), "")</f>
        <v/>
      </c>
      <c r="N66" s="216"/>
      <c r="O66" s="218">
        <f t="shared" si="0"/>
        <v>0</v>
      </c>
    </row>
    <row r="67" spans="2:15" s="66" customFormat="1" ht="12.75" customHeight="1" x14ac:dyDescent="0.2">
      <c r="B67" s="9">
        <v>45</v>
      </c>
      <c r="C67" s="211"/>
      <c r="D67" s="211"/>
      <c r="E67" s="212"/>
      <c r="F67" s="213" t="str">
        <f>IFERROR(VLOOKUP(E67, Z!$A$2:$C$4127, 3, FALSE), "")</f>
        <v/>
      </c>
      <c r="G67" s="214"/>
      <c r="H67" s="219"/>
      <c r="I67" s="219"/>
      <c r="J67" s="215"/>
      <c r="K67" s="211"/>
      <c r="L67" s="212"/>
      <c r="M67" s="213" t="str">
        <f>IFERROR(VLOOKUP(L67, Z!$A$2:$C$4127, 3, FALSE), "")</f>
        <v/>
      </c>
      <c r="N67" s="216"/>
      <c r="O67" s="218">
        <f t="shared" si="0"/>
        <v>0</v>
      </c>
    </row>
    <row r="68" spans="2:15" s="66" customFormat="1" ht="12.75" customHeight="1" x14ac:dyDescent="0.2">
      <c r="B68" s="9">
        <v>46</v>
      </c>
      <c r="C68" s="211"/>
      <c r="D68" s="211"/>
      <c r="E68" s="212"/>
      <c r="F68" s="213" t="str">
        <f>IFERROR(VLOOKUP(E68, Z!$A$2:$C$4127, 3, FALSE), "")</f>
        <v/>
      </c>
      <c r="G68" s="214"/>
      <c r="H68" s="219"/>
      <c r="I68" s="219"/>
      <c r="J68" s="215"/>
      <c r="K68" s="211"/>
      <c r="L68" s="212"/>
      <c r="M68" s="213" t="str">
        <f>IFERROR(VLOOKUP(L68, Z!$A$2:$C$4127, 3, FALSE), "")</f>
        <v/>
      </c>
      <c r="N68" s="216"/>
      <c r="O68" s="218">
        <f t="shared" si="0"/>
        <v>0</v>
      </c>
    </row>
    <row r="69" spans="2:15" s="66" customFormat="1" ht="12.75" customHeight="1" x14ac:dyDescent="0.2">
      <c r="B69" s="9">
        <v>47</v>
      </c>
      <c r="C69" s="211"/>
      <c r="D69" s="211"/>
      <c r="E69" s="212"/>
      <c r="F69" s="213" t="str">
        <f>IFERROR(VLOOKUP(E69, Z!$A$2:$C$4127, 3, FALSE), "")</f>
        <v/>
      </c>
      <c r="G69" s="214"/>
      <c r="H69" s="219"/>
      <c r="I69" s="219"/>
      <c r="J69" s="215"/>
      <c r="K69" s="211"/>
      <c r="L69" s="212"/>
      <c r="M69" s="213" t="str">
        <f>IFERROR(VLOOKUP(L69, Z!$A$2:$C$4127, 3, FALSE), "")</f>
        <v/>
      </c>
      <c r="N69" s="216"/>
      <c r="O69" s="218">
        <f t="shared" si="0"/>
        <v>0</v>
      </c>
    </row>
    <row r="70" spans="2:15" s="66" customFormat="1" ht="12.75" customHeight="1" x14ac:dyDescent="0.2">
      <c r="B70" s="9">
        <v>48</v>
      </c>
      <c r="C70" s="211"/>
      <c r="D70" s="211"/>
      <c r="E70" s="212"/>
      <c r="F70" s="213" t="str">
        <f>IFERROR(VLOOKUP(E70, Z!$A$2:$C$4127, 3, FALSE), "")</f>
        <v/>
      </c>
      <c r="G70" s="214"/>
      <c r="H70" s="219"/>
      <c r="I70" s="219"/>
      <c r="J70" s="215"/>
      <c r="K70" s="211"/>
      <c r="L70" s="212"/>
      <c r="M70" s="213" t="str">
        <f>IFERROR(VLOOKUP(L70, Z!$A$2:$C$4127, 3, FALSE), "")</f>
        <v/>
      </c>
      <c r="N70" s="216"/>
      <c r="O70" s="218">
        <f t="shared" si="0"/>
        <v>0</v>
      </c>
    </row>
    <row r="71" spans="2:15" s="66" customFormat="1" ht="12.75" customHeight="1" x14ac:dyDescent="0.2">
      <c r="B71" s="9">
        <v>49</v>
      </c>
      <c r="C71" s="211"/>
      <c r="D71" s="211"/>
      <c r="E71" s="212"/>
      <c r="F71" s="213" t="str">
        <f>IFERROR(VLOOKUP(E71, Z!$A$2:$C$4127, 3, FALSE), "")</f>
        <v/>
      </c>
      <c r="G71" s="214"/>
      <c r="H71" s="219"/>
      <c r="I71" s="219"/>
      <c r="J71" s="215"/>
      <c r="K71" s="211"/>
      <c r="L71" s="212"/>
      <c r="M71" s="213" t="str">
        <f>IFERROR(VLOOKUP(L71, Z!$A$2:$C$4127, 3, FALSE), "")</f>
        <v/>
      </c>
      <c r="N71" s="216"/>
      <c r="O71" s="218">
        <f t="shared" si="0"/>
        <v>0</v>
      </c>
    </row>
    <row r="72" spans="2:15" s="66" customFormat="1" ht="12.75" customHeight="1" x14ac:dyDescent="0.2">
      <c r="B72" s="9">
        <v>50</v>
      </c>
      <c r="C72" s="211"/>
      <c r="D72" s="211"/>
      <c r="E72" s="212"/>
      <c r="F72" s="213" t="str">
        <f>IFERROR(VLOOKUP(E72, Z!$A$2:$C$4127, 3, FALSE), "")</f>
        <v/>
      </c>
      <c r="G72" s="214"/>
      <c r="H72" s="219"/>
      <c r="I72" s="219"/>
      <c r="J72" s="215"/>
      <c r="K72" s="211"/>
      <c r="L72" s="212"/>
      <c r="M72" s="213" t="str">
        <f>IFERROR(VLOOKUP(L72, Z!$A$2:$C$4127, 3, FALSE), "")</f>
        <v/>
      </c>
      <c r="N72" s="216"/>
      <c r="O72" s="218">
        <f t="shared" si="0"/>
        <v>0</v>
      </c>
    </row>
    <row r="73" spans="2:15" s="66" customFormat="1" ht="12.75" customHeight="1" x14ac:dyDescent="0.2">
      <c r="B73" s="9">
        <v>51</v>
      </c>
      <c r="C73" s="211"/>
      <c r="D73" s="211"/>
      <c r="E73" s="212"/>
      <c r="F73" s="213" t="str">
        <f>IFERROR(VLOOKUP(E73, Z!$A$2:$C$4127, 3, FALSE), "")</f>
        <v/>
      </c>
      <c r="G73" s="214"/>
      <c r="H73" s="219"/>
      <c r="I73" s="219"/>
      <c r="J73" s="215"/>
      <c r="K73" s="211"/>
      <c r="L73" s="212"/>
      <c r="M73" s="213" t="str">
        <f>IFERROR(VLOOKUP(L73, Z!$A$2:$C$4127, 3, FALSE), "")</f>
        <v/>
      </c>
      <c r="N73" s="216"/>
      <c r="O73" s="218">
        <f t="shared" si="0"/>
        <v>0</v>
      </c>
    </row>
    <row r="74" spans="2:15" s="66" customFormat="1" ht="12.75" customHeight="1" x14ac:dyDescent="0.2">
      <c r="B74" s="9">
        <v>52</v>
      </c>
      <c r="C74" s="211"/>
      <c r="D74" s="211"/>
      <c r="E74" s="212"/>
      <c r="F74" s="213" t="str">
        <f>IFERROR(VLOOKUP(E74, Z!$A$2:$C$4127, 3, FALSE), "")</f>
        <v/>
      </c>
      <c r="G74" s="214"/>
      <c r="H74" s="219"/>
      <c r="I74" s="219"/>
      <c r="J74" s="215"/>
      <c r="K74" s="211"/>
      <c r="L74" s="212"/>
      <c r="M74" s="213" t="str">
        <f>IFERROR(VLOOKUP(L74, Z!$A$2:$C$4127, 3, FALSE), "")</f>
        <v/>
      </c>
      <c r="N74" s="216"/>
      <c r="O74" s="218">
        <f t="shared" si="0"/>
        <v>0</v>
      </c>
    </row>
    <row r="75" spans="2:15" s="66" customFormat="1" ht="12.75" customHeight="1" x14ac:dyDescent="0.2">
      <c r="B75" s="9">
        <v>53</v>
      </c>
      <c r="C75" s="211"/>
      <c r="D75" s="211"/>
      <c r="E75" s="212"/>
      <c r="F75" s="213" t="str">
        <f>IFERROR(VLOOKUP(E75, Z!$A$2:$C$4127, 3, FALSE), "")</f>
        <v/>
      </c>
      <c r="G75" s="214"/>
      <c r="H75" s="219"/>
      <c r="I75" s="219"/>
      <c r="J75" s="215"/>
      <c r="K75" s="211"/>
      <c r="L75" s="212"/>
      <c r="M75" s="213" t="str">
        <f>IFERROR(VLOOKUP(L75, Z!$A$2:$C$4127, 3, FALSE), "")</f>
        <v/>
      </c>
      <c r="N75" s="216"/>
      <c r="O75" s="218">
        <f t="shared" si="0"/>
        <v>0</v>
      </c>
    </row>
    <row r="76" spans="2:15" s="66" customFormat="1" ht="12.75" customHeight="1" x14ac:dyDescent="0.2">
      <c r="B76" s="9">
        <v>54</v>
      </c>
      <c r="C76" s="211"/>
      <c r="D76" s="211"/>
      <c r="E76" s="212"/>
      <c r="F76" s="213" t="str">
        <f>IFERROR(VLOOKUP(E76, Z!$A$2:$C$4127, 3, FALSE), "")</f>
        <v/>
      </c>
      <c r="G76" s="214"/>
      <c r="H76" s="219"/>
      <c r="I76" s="219"/>
      <c r="J76" s="215"/>
      <c r="K76" s="211"/>
      <c r="L76" s="212"/>
      <c r="M76" s="213" t="str">
        <f>IFERROR(VLOOKUP(L76, Z!$A$2:$C$4127, 3, FALSE), "")</f>
        <v/>
      </c>
      <c r="N76" s="216"/>
      <c r="O76" s="218">
        <f t="shared" si="0"/>
        <v>0</v>
      </c>
    </row>
    <row r="77" spans="2:15" s="66" customFormat="1" ht="12.75" customHeight="1" x14ac:dyDescent="0.2">
      <c r="B77" s="9">
        <v>55</v>
      </c>
      <c r="C77" s="211"/>
      <c r="D77" s="211"/>
      <c r="E77" s="212"/>
      <c r="F77" s="213" t="str">
        <f>IFERROR(VLOOKUP(E77, Z!$A$2:$C$4127, 3, FALSE), "")</f>
        <v/>
      </c>
      <c r="G77" s="214"/>
      <c r="H77" s="219"/>
      <c r="I77" s="219"/>
      <c r="J77" s="215"/>
      <c r="K77" s="211"/>
      <c r="L77" s="212"/>
      <c r="M77" s="213" t="str">
        <f>IFERROR(VLOOKUP(L77, Z!$A$2:$C$4127, 3, FALSE), "")</f>
        <v/>
      </c>
      <c r="N77" s="216"/>
      <c r="O77" s="218">
        <f t="shared" si="0"/>
        <v>0</v>
      </c>
    </row>
    <row r="78" spans="2:15" s="66" customFormat="1" ht="12.75" customHeight="1" x14ac:dyDescent="0.2">
      <c r="B78" s="9">
        <v>56</v>
      </c>
      <c r="C78" s="211"/>
      <c r="D78" s="211"/>
      <c r="E78" s="212"/>
      <c r="F78" s="213" t="str">
        <f>IFERROR(VLOOKUP(E78, Z!$A$2:$C$4127, 3, FALSE), "")</f>
        <v/>
      </c>
      <c r="G78" s="214"/>
      <c r="H78" s="219"/>
      <c r="I78" s="219"/>
      <c r="J78" s="215"/>
      <c r="K78" s="211"/>
      <c r="L78" s="212"/>
      <c r="M78" s="213" t="str">
        <f>IFERROR(VLOOKUP(L78, Z!$A$2:$C$4127, 3, FALSE), "")</f>
        <v/>
      </c>
      <c r="N78" s="216"/>
      <c r="O78" s="218">
        <f t="shared" si="0"/>
        <v>0</v>
      </c>
    </row>
    <row r="79" spans="2:15" s="66" customFormat="1" ht="12.75" customHeight="1" x14ac:dyDescent="0.2">
      <c r="B79" s="9">
        <v>57</v>
      </c>
      <c r="C79" s="211"/>
      <c r="D79" s="211"/>
      <c r="E79" s="212"/>
      <c r="F79" s="213" t="str">
        <f>IFERROR(VLOOKUP(E79, Z!$A$2:$C$4127, 3, FALSE), "")</f>
        <v/>
      </c>
      <c r="G79" s="214"/>
      <c r="H79" s="219"/>
      <c r="I79" s="219"/>
      <c r="J79" s="215"/>
      <c r="K79" s="211"/>
      <c r="L79" s="212"/>
      <c r="M79" s="213" t="str">
        <f>IFERROR(VLOOKUP(L79, Z!$A$2:$C$4127, 3, FALSE), "")</f>
        <v/>
      </c>
      <c r="N79" s="216"/>
      <c r="O79" s="218">
        <f t="shared" si="0"/>
        <v>0</v>
      </c>
    </row>
    <row r="80" spans="2:15" s="66" customFormat="1" ht="12.75" customHeight="1" x14ac:dyDescent="0.2">
      <c r="B80" s="9">
        <v>58</v>
      </c>
      <c r="C80" s="211"/>
      <c r="D80" s="211"/>
      <c r="E80" s="212"/>
      <c r="F80" s="213" t="str">
        <f>IFERROR(VLOOKUP(E80, Z!$A$2:$C$4127, 3, FALSE), "")</f>
        <v/>
      </c>
      <c r="G80" s="214"/>
      <c r="H80" s="219"/>
      <c r="I80" s="219"/>
      <c r="J80" s="215"/>
      <c r="K80" s="211"/>
      <c r="L80" s="212"/>
      <c r="M80" s="213" t="str">
        <f>IFERROR(VLOOKUP(L80, Z!$A$2:$C$4127, 3, FALSE), "")</f>
        <v/>
      </c>
      <c r="N80" s="216"/>
      <c r="O80" s="218">
        <f t="shared" si="0"/>
        <v>0</v>
      </c>
    </row>
    <row r="81" spans="2:15" s="66" customFormat="1" ht="12.75" customHeight="1" x14ac:dyDescent="0.2">
      <c r="B81" s="9">
        <v>59</v>
      </c>
      <c r="C81" s="211"/>
      <c r="D81" s="211"/>
      <c r="E81" s="212"/>
      <c r="F81" s="213" t="str">
        <f>IFERROR(VLOOKUP(E81, Z!$A$2:$C$4127, 3, FALSE), "")</f>
        <v/>
      </c>
      <c r="G81" s="214"/>
      <c r="H81" s="219"/>
      <c r="I81" s="219"/>
      <c r="J81" s="215"/>
      <c r="K81" s="211"/>
      <c r="L81" s="212"/>
      <c r="M81" s="213" t="str">
        <f>IFERROR(VLOOKUP(L81, Z!$A$2:$C$4127, 3, FALSE), "")</f>
        <v/>
      </c>
      <c r="N81" s="216"/>
      <c r="O81" s="218">
        <f t="shared" si="0"/>
        <v>0</v>
      </c>
    </row>
    <row r="82" spans="2:15" s="66" customFormat="1" ht="12.75" customHeight="1" x14ac:dyDescent="0.2">
      <c r="B82" s="9">
        <v>60</v>
      </c>
      <c r="C82" s="211"/>
      <c r="D82" s="211"/>
      <c r="E82" s="212"/>
      <c r="F82" s="213" t="str">
        <f>IFERROR(VLOOKUP(E82, Z!$A$2:$C$4127, 3, FALSE), "")</f>
        <v/>
      </c>
      <c r="G82" s="214"/>
      <c r="H82" s="219"/>
      <c r="I82" s="219"/>
      <c r="J82" s="215"/>
      <c r="K82" s="211"/>
      <c r="L82" s="212"/>
      <c r="M82" s="213" t="str">
        <f>IFERROR(VLOOKUP(L82, Z!$A$2:$C$4127, 3, FALSE), "")</f>
        <v/>
      </c>
      <c r="N82" s="216"/>
      <c r="O82" s="218">
        <f t="shared" si="0"/>
        <v>0</v>
      </c>
    </row>
    <row r="83" spans="2:15" s="66" customFormat="1" ht="12.75" customHeight="1" x14ac:dyDescent="0.2">
      <c r="B83" s="9">
        <v>61</v>
      </c>
      <c r="C83" s="211"/>
      <c r="D83" s="211"/>
      <c r="E83" s="212"/>
      <c r="F83" s="213" t="str">
        <f>IFERROR(VLOOKUP(E83, Z!$A$2:$C$4127, 3, FALSE), "")</f>
        <v/>
      </c>
      <c r="G83" s="214"/>
      <c r="H83" s="219"/>
      <c r="I83" s="219"/>
      <c r="J83" s="215"/>
      <c r="K83" s="211"/>
      <c r="L83" s="212"/>
      <c r="M83" s="213" t="str">
        <f>IFERROR(VLOOKUP(L83, Z!$A$2:$C$4127, 3, FALSE), "")</f>
        <v/>
      </c>
      <c r="N83" s="216"/>
      <c r="O83" s="218">
        <f t="shared" si="0"/>
        <v>0</v>
      </c>
    </row>
    <row r="84" spans="2:15" s="66" customFormat="1" ht="12.75" customHeight="1" x14ac:dyDescent="0.2">
      <c r="B84" s="9">
        <v>62</v>
      </c>
      <c r="C84" s="211"/>
      <c r="D84" s="211"/>
      <c r="E84" s="212"/>
      <c r="F84" s="213" t="str">
        <f>IFERROR(VLOOKUP(E84, Z!$A$2:$C$4127, 3, FALSE), "")</f>
        <v/>
      </c>
      <c r="G84" s="214"/>
      <c r="H84" s="219"/>
      <c r="I84" s="219"/>
      <c r="J84" s="215"/>
      <c r="K84" s="211"/>
      <c r="L84" s="212"/>
      <c r="M84" s="213" t="str">
        <f>IFERROR(VLOOKUP(L84, Z!$A$2:$C$4127, 3, FALSE), "")</f>
        <v/>
      </c>
      <c r="N84" s="216"/>
      <c r="O84" s="218">
        <f t="shared" si="0"/>
        <v>0</v>
      </c>
    </row>
    <row r="85" spans="2:15" s="66" customFormat="1" ht="12.75" customHeight="1" x14ac:dyDescent="0.2">
      <c r="B85" s="9">
        <v>63</v>
      </c>
      <c r="C85" s="211"/>
      <c r="D85" s="211"/>
      <c r="E85" s="212"/>
      <c r="F85" s="213" t="str">
        <f>IFERROR(VLOOKUP(E85, Z!$A$2:$C$4127, 3, FALSE), "")</f>
        <v/>
      </c>
      <c r="G85" s="214"/>
      <c r="H85" s="219"/>
      <c r="I85" s="219"/>
      <c r="J85" s="215"/>
      <c r="K85" s="211"/>
      <c r="L85" s="212"/>
      <c r="M85" s="213" t="str">
        <f>IFERROR(VLOOKUP(L85, Z!$A$2:$C$4127, 3, FALSE), "")</f>
        <v/>
      </c>
      <c r="N85" s="216"/>
      <c r="O85" s="218">
        <f t="shared" si="0"/>
        <v>0</v>
      </c>
    </row>
    <row r="86" spans="2:15" s="66" customFormat="1" ht="12.75" customHeight="1" x14ac:dyDescent="0.2">
      <c r="B86" s="9">
        <v>64</v>
      </c>
      <c r="C86" s="211"/>
      <c r="D86" s="211"/>
      <c r="E86" s="212"/>
      <c r="F86" s="213" t="str">
        <f>IFERROR(VLOOKUP(E86, Z!$A$2:$C$4127, 3, FALSE), "")</f>
        <v/>
      </c>
      <c r="G86" s="214"/>
      <c r="H86" s="219"/>
      <c r="I86" s="219"/>
      <c r="J86" s="215"/>
      <c r="K86" s="211"/>
      <c r="L86" s="212"/>
      <c r="M86" s="213" t="str">
        <f>IFERROR(VLOOKUP(L86, Z!$A$2:$C$4127, 3, FALSE), "")</f>
        <v/>
      </c>
      <c r="N86" s="216"/>
      <c r="O86" s="218">
        <f t="shared" si="0"/>
        <v>0</v>
      </c>
    </row>
    <row r="87" spans="2:15" s="66" customFormat="1" ht="12.75" customHeight="1" x14ac:dyDescent="0.2">
      <c r="B87" s="9">
        <v>65</v>
      </c>
      <c r="C87" s="211"/>
      <c r="D87" s="211"/>
      <c r="E87" s="212"/>
      <c r="F87" s="213" t="str">
        <f>IFERROR(VLOOKUP(E87, Z!$A$2:$C$4127, 3, FALSE), "")</f>
        <v/>
      </c>
      <c r="G87" s="214"/>
      <c r="H87" s="219"/>
      <c r="I87" s="219"/>
      <c r="J87" s="215"/>
      <c r="K87" s="211"/>
      <c r="L87" s="212"/>
      <c r="M87" s="213" t="str">
        <f>IFERROR(VLOOKUP(L87, Z!$A$2:$C$4127, 3, FALSE), "")</f>
        <v/>
      </c>
      <c r="N87" s="216"/>
      <c r="O87" s="218">
        <f t="shared" si="0"/>
        <v>0</v>
      </c>
    </row>
    <row r="88" spans="2:15" s="66" customFormat="1" ht="12.75" customHeight="1" x14ac:dyDescent="0.2">
      <c r="B88" s="9">
        <v>66</v>
      </c>
      <c r="C88" s="211"/>
      <c r="D88" s="211"/>
      <c r="E88" s="212"/>
      <c r="F88" s="213" t="str">
        <f>IFERROR(VLOOKUP(E88, Z!$A$2:$C$4127, 3, FALSE), "")</f>
        <v/>
      </c>
      <c r="G88" s="214"/>
      <c r="H88" s="219"/>
      <c r="I88" s="219"/>
      <c r="J88" s="215"/>
      <c r="K88" s="211"/>
      <c r="L88" s="212"/>
      <c r="M88" s="213" t="str">
        <f>IFERROR(VLOOKUP(L88, Z!$A$2:$C$4127, 3, FALSE), "")</f>
        <v/>
      </c>
      <c r="N88" s="216"/>
      <c r="O88" s="218">
        <f t="shared" ref="O88:O151" si="1">MAX(0, 8*0.75*(H88-I88))</f>
        <v>0</v>
      </c>
    </row>
    <row r="89" spans="2:15" s="66" customFormat="1" ht="12.75" customHeight="1" x14ac:dyDescent="0.2">
      <c r="B89" s="9">
        <v>67</v>
      </c>
      <c r="C89" s="211"/>
      <c r="D89" s="211"/>
      <c r="E89" s="212"/>
      <c r="F89" s="213" t="str">
        <f>IFERROR(VLOOKUP(E89, Z!$A$2:$C$4127, 3, FALSE), "")</f>
        <v/>
      </c>
      <c r="G89" s="214"/>
      <c r="H89" s="219"/>
      <c r="I89" s="219"/>
      <c r="J89" s="215"/>
      <c r="K89" s="211"/>
      <c r="L89" s="212"/>
      <c r="M89" s="213" t="str">
        <f>IFERROR(VLOOKUP(L89, Z!$A$2:$C$4127, 3, FALSE), "")</f>
        <v/>
      </c>
      <c r="N89" s="216"/>
      <c r="O89" s="218">
        <f t="shared" si="1"/>
        <v>0</v>
      </c>
    </row>
    <row r="90" spans="2:15" s="66" customFormat="1" ht="12.75" customHeight="1" x14ac:dyDescent="0.2">
      <c r="B90" s="9">
        <v>68</v>
      </c>
      <c r="C90" s="211"/>
      <c r="D90" s="211"/>
      <c r="E90" s="212"/>
      <c r="F90" s="213" t="str">
        <f>IFERROR(VLOOKUP(E90, Z!$A$2:$C$4127, 3, FALSE), "")</f>
        <v/>
      </c>
      <c r="G90" s="214"/>
      <c r="H90" s="219"/>
      <c r="I90" s="219"/>
      <c r="J90" s="215"/>
      <c r="K90" s="211"/>
      <c r="L90" s="212"/>
      <c r="M90" s="213" t="str">
        <f>IFERROR(VLOOKUP(L90, Z!$A$2:$C$4127, 3, FALSE), "")</f>
        <v/>
      </c>
      <c r="N90" s="216"/>
      <c r="O90" s="218">
        <f t="shared" si="1"/>
        <v>0</v>
      </c>
    </row>
    <row r="91" spans="2:15" s="66" customFormat="1" ht="12.75" customHeight="1" x14ac:dyDescent="0.2">
      <c r="B91" s="9">
        <v>69</v>
      </c>
      <c r="C91" s="211"/>
      <c r="D91" s="211"/>
      <c r="E91" s="212"/>
      <c r="F91" s="213" t="str">
        <f>IFERROR(VLOOKUP(E91, Z!$A$2:$C$4127, 3, FALSE), "")</f>
        <v/>
      </c>
      <c r="G91" s="214"/>
      <c r="H91" s="219"/>
      <c r="I91" s="219"/>
      <c r="J91" s="215"/>
      <c r="K91" s="211"/>
      <c r="L91" s="212"/>
      <c r="M91" s="213" t="str">
        <f>IFERROR(VLOOKUP(L91, Z!$A$2:$C$4127, 3, FALSE), "")</f>
        <v/>
      </c>
      <c r="N91" s="216"/>
      <c r="O91" s="218">
        <f t="shared" si="1"/>
        <v>0</v>
      </c>
    </row>
    <row r="92" spans="2:15" s="66" customFormat="1" ht="12.75" customHeight="1" x14ac:dyDescent="0.2">
      <c r="B92" s="9">
        <v>70</v>
      </c>
      <c r="C92" s="211"/>
      <c r="D92" s="211"/>
      <c r="E92" s="212"/>
      <c r="F92" s="213" t="str">
        <f>IFERROR(VLOOKUP(E92, Z!$A$2:$C$4127, 3, FALSE), "")</f>
        <v/>
      </c>
      <c r="G92" s="214"/>
      <c r="H92" s="219"/>
      <c r="I92" s="219"/>
      <c r="J92" s="215"/>
      <c r="K92" s="211"/>
      <c r="L92" s="212"/>
      <c r="M92" s="213" t="str">
        <f>IFERROR(VLOOKUP(L92, Z!$A$2:$C$4127, 3, FALSE), "")</f>
        <v/>
      </c>
      <c r="N92" s="216"/>
      <c r="O92" s="218">
        <f t="shared" si="1"/>
        <v>0</v>
      </c>
    </row>
    <row r="93" spans="2:15" s="66" customFormat="1" ht="12.75" customHeight="1" x14ac:dyDescent="0.2">
      <c r="B93" s="9">
        <v>71</v>
      </c>
      <c r="C93" s="211"/>
      <c r="D93" s="211"/>
      <c r="E93" s="212"/>
      <c r="F93" s="213" t="str">
        <f>IFERROR(VLOOKUP(E93, Z!$A$2:$C$4127, 3, FALSE), "")</f>
        <v/>
      </c>
      <c r="G93" s="214"/>
      <c r="H93" s="219"/>
      <c r="I93" s="219"/>
      <c r="J93" s="215"/>
      <c r="K93" s="211"/>
      <c r="L93" s="212"/>
      <c r="M93" s="213" t="str">
        <f>IFERROR(VLOOKUP(L93, Z!$A$2:$C$4127, 3, FALSE), "")</f>
        <v/>
      </c>
      <c r="N93" s="216"/>
      <c r="O93" s="218">
        <f t="shared" si="1"/>
        <v>0</v>
      </c>
    </row>
    <row r="94" spans="2:15" s="66" customFormat="1" ht="12.75" customHeight="1" x14ac:dyDescent="0.2">
      <c r="B94" s="9">
        <v>72</v>
      </c>
      <c r="C94" s="211"/>
      <c r="D94" s="211"/>
      <c r="E94" s="212"/>
      <c r="F94" s="213" t="str">
        <f>IFERROR(VLOOKUP(E94, Z!$A$2:$C$4127, 3, FALSE), "")</f>
        <v/>
      </c>
      <c r="G94" s="214"/>
      <c r="H94" s="219"/>
      <c r="I94" s="219"/>
      <c r="J94" s="215"/>
      <c r="K94" s="211"/>
      <c r="L94" s="212"/>
      <c r="M94" s="213" t="str">
        <f>IFERROR(VLOOKUP(L94, Z!$A$2:$C$4127, 3, FALSE), "")</f>
        <v/>
      </c>
      <c r="N94" s="216"/>
      <c r="O94" s="218">
        <f t="shared" si="1"/>
        <v>0</v>
      </c>
    </row>
    <row r="95" spans="2:15" s="66" customFormat="1" ht="12.75" customHeight="1" x14ac:dyDescent="0.2">
      <c r="B95" s="9">
        <v>73</v>
      </c>
      <c r="C95" s="211"/>
      <c r="D95" s="211"/>
      <c r="E95" s="212"/>
      <c r="F95" s="213" t="str">
        <f>IFERROR(VLOOKUP(E95, Z!$A$2:$C$4127, 3, FALSE), "")</f>
        <v/>
      </c>
      <c r="G95" s="214"/>
      <c r="H95" s="219"/>
      <c r="I95" s="219"/>
      <c r="J95" s="215"/>
      <c r="K95" s="211"/>
      <c r="L95" s="212"/>
      <c r="M95" s="213" t="str">
        <f>IFERROR(VLOOKUP(L95, Z!$A$2:$C$4127, 3, FALSE), "")</f>
        <v/>
      </c>
      <c r="N95" s="216"/>
      <c r="O95" s="218">
        <f t="shared" si="1"/>
        <v>0</v>
      </c>
    </row>
    <row r="96" spans="2:15" s="66" customFormat="1" ht="12.75" customHeight="1" x14ac:dyDescent="0.2">
      <c r="B96" s="9">
        <v>74</v>
      </c>
      <c r="C96" s="211"/>
      <c r="D96" s="211"/>
      <c r="E96" s="212"/>
      <c r="F96" s="213" t="str">
        <f>IFERROR(VLOOKUP(E96, Z!$A$2:$C$4127, 3, FALSE), "")</f>
        <v/>
      </c>
      <c r="G96" s="214"/>
      <c r="H96" s="219"/>
      <c r="I96" s="219"/>
      <c r="J96" s="215"/>
      <c r="K96" s="211"/>
      <c r="L96" s="212"/>
      <c r="M96" s="213" t="str">
        <f>IFERROR(VLOOKUP(L96, Z!$A$2:$C$4127, 3, FALSE), "")</f>
        <v/>
      </c>
      <c r="N96" s="216"/>
      <c r="O96" s="218">
        <f t="shared" si="1"/>
        <v>0</v>
      </c>
    </row>
    <row r="97" spans="2:15" s="66" customFormat="1" ht="12.75" customHeight="1" x14ac:dyDescent="0.2">
      <c r="B97" s="9">
        <v>75</v>
      </c>
      <c r="C97" s="211"/>
      <c r="D97" s="211"/>
      <c r="E97" s="212"/>
      <c r="F97" s="213" t="str">
        <f>IFERROR(VLOOKUP(E97, Z!$A$2:$C$4127, 3, FALSE), "")</f>
        <v/>
      </c>
      <c r="G97" s="214"/>
      <c r="H97" s="219"/>
      <c r="I97" s="219"/>
      <c r="J97" s="215"/>
      <c r="K97" s="211"/>
      <c r="L97" s="212"/>
      <c r="M97" s="213" t="str">
        <f>IFERROR(VLOOKUP(L97, Z!$A$2:$C$4127, 3, FALSE), "")</f>
        <v/>
      </c>
      <c r="N97" s="216"/>
      <c r="O97" s="218">
        <f t="shared" si="1"/>
        <v>0</v>
      </c>
    </row>
    <row r="98" spans="2:15" s="66" customFormat="1" ht="12.75" customHeight="1" x14ac:dyDescent="0.2">
      <c r="B98" s="9">
        <v>76</v>
      </c>
      <c r="C98" s="211"/>
      <c r="D98" s="211"/>
      <c r="E98" s="212"/>
      <c r="F98" s="213" t="str">
        <f>IFERROR(VLOOKUP(E98, Z!$A$2:$C$4127, 3, FALSE), "")</f>
        <v/>
      </c>
      <c r="G98" s="214"/>
      <c r="H98" s="219"/>
      <c r="I98" s="219"/>
      <c r="J98" s="215"/>
      <c r="K98" s="211"/>
      <c r="L98" s="212"/>
      <c r="M98" s="213" t="str">
        <f>IFERROR(VLOOKUP(L98, Z!$A$2:$C$4127, 3, FALSE), "")</f>
        <v/>
      </c>
      <c r="N98" s="216"/>
      <c r="O98" s="218">
        <f t="shared" si="1"/>
        <v>0</v>
      </c>
    </row>
    <row r="99" spans="2:15" s="66" customFormat="1" ht="12.75" customHeight="1" x14ac:dyDescent="0.2">
      <c r="B99" s="9">
        <v>77</v>
      </c>
      <c r="C99" s="211"/>
      <c r="D99" s="211"/>
      <c r="E99" s="212"/>
      <c r="F99" s="213" t="str">
        <f>IFERROR(VLOOKUP(E99, Z!$A$2:$C$4127, 3, FALSE), "")</f>
        <v/>
      </c>
      <c r="G99" s="214"/>
      <c r="H99" s="219"/>
      <c r="I99" s="219"/>
      <c r="J99" s="215"/>
      <c r="K99" s="211"/>
      <c r="L99" s="212"/>
      <c r="M99" s="213" t="str">
        <f>IFERROR(VLOOKUP(L99, Z!$A$2:$C$4127, 3, FALSE), "")</f>
        <v/>
      </c>
      <c r="N99" s="216"/>
      <c r="O99" s="218">
        <f t="shared" si="1"/>
        <v>0</v>
      </c>
    </row>
    <row r="100" spans="2:15" s="66" customFormat="1" ht="12.75" customHeight="1" x14ac:dyDescent="0.2">
      <c r="B100" s="9">
        <v>78</v>
      </c>
      <c r="C100" s="211"/>
      <c r="D100" s="211"/>
      <c r="E100" s="212"/>
      <c r="F100" s="213" t="str">
        <f>IFERROR(VLOOKUP(E100, Z!$A$2:$C$4127, 3, FALSE), "")</f>
        <v/>
      </c>
      <c r="G100" s="214"/>
      <c r="H100" s="219"/>
      <c r="I100" s="219"/>
      <c r="J100" s="215"/>
      <c r="K100" s="211"/>
      <c r="L100" s="212"/>
      <c r="M100" s="213" t="str">
        <f>IFERROR(VLOOKUP(L100, Z!$A$2:$C$4127, 3, FALSE), "")</f>
        <v/>
      </c>
      <c r="N100" s="216"/>
      <c r="O100" s="218">
        <f t="shared" si="1"/>
        <v>0</v>
      </c>
    </row>
    <row r="101" spans="2:15" s="66" customFormat="1" ht="12.75" customHeight="1" x14ac:dyDescent="0.2">
      <c r="B101" s="9">
        <v>79</v>
      </c>
      <c r="C101" s="211"/>
      <c r="D101" s="211"/>
      <c r="E101" s="212"/>
      <c r="F101" s="213" t="str">
        <f>IFERROR(VLOOKUP(E101, Z!$A$2:$C$4127, 3, FALSE), "")</f>
        <v/>
      </c>
      <c r="G101" s="214"/>
      <c r="H101" s="219"/>
      <c r="I101" s="219"/>
      <c r="J101" s="215"/>
      <c r="K101" s="211"/>
      <c r="L101" s="212"/>
      <c r="M101" s="213" t="str">
        <f>IFERROR(VLOOKUP(L101, Z!$A$2:$C$4127, 3, FALSE), "")</f>
        <v/>
      </c>
      <c r="N101" s="216"/>
      <c r="O101" s="218">
        <f t="shared" si="1"/>
        <v>0</v>
      </c>
    </row>
    <row r="102" spans="2:15" s="66" customFormat="1" ht="12.75" customHeight="1" x14ac:dyDescent="0.2">
      <c r="B102" s="9">
        <v>80</v>
      </c>
      <c r="C102" s="211"/>
      <c r="D102" s="211"/>
      <c r="E102" s="212"/>
      <c r="F102" s="213" t="str">
        <f>IFERROR(VLOOKUP(E102, Z!$A$2:$C$4127, 3, FALSE), "")</f>
        <v/>
      </c>
      <c r="G102" s="214"/>
      <c r="H102" s="219"/>
      <c r="I102" s="219"/>
      <c r="J102" s="215"/>
      <c r="K102" s="211"/>
      <c r="L102" s="212"/>
      <c r="M102" s="213" t="str">
        <f>IFERROR(VLOOKUP(L102, Z!$A$2:$C$4127, 3, FALSE), "")</f>
        <v/>
      </c>
      <c r="N102" s="216"/>
      <c r="O102" s="218">
        <f t="shared" si="1"/>
        <v>0</v>
      </c>
    </row>
    <row r="103" spans="2:15" s="66" customFormat="1" ht="12.75" customHeight="1" x14ac:dyDescent="0.2">
      <c r="B103" s="9">
        <v>81</v>
      </c>
      <c r="C103" s="211"/>
      <c r="D103" s="211"/>
      <c r="E103" s="212"/>
      <c r="F103" s="213" t="str">
        <f>IFERROR(VLOOKUP(E103, Z!$A$2:$C$4127, 3, FALSE), "")</f>
        <v/>
      </c>
      <c r="G103" s="214"/>
      <c r="H103" s="219"/>
      <c r="I103" s="219"/>
      <c r="J103" s="215"/>
      <c r="K103" s="211"/>
      <c r="L103" s="212"/>
      <c r="M103" s="213" t="str">
        <f>IFERROR(VLOOKUP(L103, Z!$A$2:$C$4127, 3, FALSE), "")</f>
        <v/>
      </c>
      <c r="N103" s="216"/>
      <c r="O103" s="218">
        <f t="shared" si="1"/>
        <v>0</v>
      </c>
    </row>
    <row r="104" spans="2:15" s="66" customFormat="1" ht="12.75" customHeight="1" x14ac:dyDescent="0.2">
      <c r="B104" s="9">
        <v>82</v>
      </c>
      <c r="C104" s="211"/>
      <c r="D104" s="211"/>
      <c r="E104" s="212"/>
      <c r="F104" s="213" t="str">
        <f>IFERROR(VLOOKUP(E104, Z!$A$2:$C$4127, 3, FALSE), "")</f>
        <v/>
      </c>
      <c r="G104" s="214"/>
      <c r="H104" s="219"/>
      <c r="I104" s="219"/>
      <c r="J104" s="215"/>
      <c r="K104" s="211"/>
      <c r="L104" s="212"/>
      <c r="M104" s="213" t="str">
        <f>IFERROR(VLOOKUP(L104, Z!$A$2:$C$4127, 3, FALSE), "")</f>
        <v/>
      </c>
      <c r="N104" s="216"/>
      <c r="O104" s="218">
        <f t="shared" si="1"/>
        <v>0</v>
      </c>
    </row>
    <row r="105" spans="2:15" s="66" customFormat="1" ht="12.75" customHeight="1" x14ac:dyDescent="0.2">
      <c r="B105" s="9">
        <v>83</v>
      </c>
      <c r="C105" s="211"/>
      <c r="D105" s="211"/>
      <c r="E105" s="212"/>
      <c r="F105" s="213" t="str">
        <f>IFERROR(VLOOKUP(E105, Z!$A$2:$C$4127, 3, FALSE), "")</f>
        <v/>
      </c>
      <c r="G105" s="214"/>
      <c r="H105" s="219"/>
      <c r="I105" s="219"/>
      <c r="J105" s="215"/>
      <c r="K105" s="211"/>
      <c r="L105" s="212"/>
      <c r="M105" s="213" t="str">
        <f>IFERROR(VLOOKUP(L105, Z!$A$2:$C$4127, 3, FALSE), "")</f>
        <v/>
      </c>
      <c r="N105" s="216"/>
      <c r="O105" s="218">
        <f t="shared" si="1"/>
        <v>0</v>
      </c>
    </row>
    <row r="106" spans="2:15" s="66" customFormat="1" ht="12.75" customHeight="1" x14ac:dyDescent="0.2">
      <c r="B106" s="9">
        <v>84</v>
      </c>
      <c r="C106" s="211"/>
      <c r="D106" s="211"/>
      <c r="E106" s="212"/>
      <c r="F106" s="213" t="str">
        <f>IFERROR(VLOOKUP(E106, Z!$A$2:$C$4127, 3, FALSE), "")</f>
        <v/>
      </c>
      <c r="G106" s="214"/>
      <c r="H106" s="219"/>
      <c r="I106" s="219"/>
      <c r="J106" s="215"/>
      <c r="K106" s="211"/>
      <c r="L106" s="212"/>
      <c r="M106" s="213" t="str">
        <f>IFERROR(VLOOKUP(L106, Z!$A$2:$C$4127, 3, FALSE), "")</f>
        <v/>
      </c>
      <c r="N106" s="216"/>
      <c r="O106" s="218">
        <f t="shared" si="1"/>
        <v>0</v>
      </c>
    </row>
    <row r="107" spans="2:15" s="66" customFormat="1" ht="12.75" customHeight="1" x14ac:dyDescent="0.2">
      <c r="B107" s="9">
        <v>85</v>
      </c>
      <c r="C107" s="211"/>
      <c r="D107" s="211"/>
      <c r="E107" s="212"/>
      <c r="F107" s="213" t="str">
        <f>IFERROR(VLOOKUP(E107, Z!$A$2:$C$4127, 3, FALSE), "")</f>
        <v/>
      </c>
      <c r="G107" s="214"/>
      <c r="H107" s="219"/>
      <c r="I107" s="219"/>
      <c r="J107" s="215"/>
      <c r="K107" s="211"/>
      <c r="L107" s="212"/>
      <c r="M107" s="213" t="str">
        <f>IFERROR(VLOOKUP(L107, Z!$A$2:$C$4127, 3, FALSE), "")</f>
        <v/>
      </c>
      <c r="N107" s="216"/>
      <c r="O107" s="218">
        <f t="shared" si="1"/>
        <v>0</v>
      </c>
    </row>
    <row r="108" spans="2:15" s="66" customFormat="1" ht="12.75" customHeight="1" x14ac:dyDescent="0.2">
      <c r="B108" s="9">
        <v>86</v>
      </c>
      <c r="C108" s="211"/>
      <c r="D108" s="211"/>
      <c r="E108" s="212"/>
      <c r="F108" s="213" t="str">
        <f>IFERROR(VLOOKUP(E108, Z!$A$2:$C$4127, 3, FALSE), "")</f>
        <v/>
      </c>
      <c r="G108" s="214"/>
      <c r="H108" s="219"/>
      <c r="I108" s="219"/>
      <c r="J108" s="215"/>
      <c r="K108" s="211"/>
      <c r="L108" s="212"/>
      <c r="M108" s="213" t="str">
        <f>IFERROR(VLOOKUP(L108, Z!$A$2:$C$4127, 3, FALSE), "")</f>
        <v/>
      </c>
      <c r="N108" s="216"/>
      <c r="O108" s="218">
        <f t="shared" si="1"/>
        <v>0</v>
      </c>
    </row>
    <row r="109" spans="2:15" s="66" customFormat="1" ht="12.75" customHeight="1" x14ac:dyDescent="0.2">
      <c r="B109" s="9">
        <v>87</v>
      </c>
      <c r="C109" s="211"/>
      <c r="D109" s="211"/>
      <c r="E109" s="212"/>
      <c r="F109" s="213" t="str">
        <f>IFERROR(VLOOKUP(E109, Z!$A$2:$C$4127, 3, FALSE), "")</f>
        <v/>
      </c>
      <c r="G109" s="214"/>
      <c r="H109" s="219"/>
      <c r="I109" s="219"/>
      <c r="J109" s="215"/>
      <c r="K109" s="211"/>
      <c r="L109" s="212"/>
      <c r="M109" s="213" t="str">
        <f>IFERROR(VLOOKUP(L109, Z!$A$2:$C$4127, 3, FALSE), "")</f>
        <v/>
      </c>
      <c r="N109" s="216"/>
      <c r="O109" s="218">
        <f t="shared" si="1"/>
        <v>0</v>
      </c>
    </row>
    <row r="110" spans="2:15" s="66" customFormat="1" ht="12.75" customHeight="1" x14ac:dyDescent="0.2">
      <c r="B110" s="9">
        <v>88</v>
      </c>
      <c r="C110" s="211"/>
      <c r="D110" s="211"/>
      <c r="E110" s="212"/>
      <c r="F110" s="213" t="str">
        <f>IFERROR(VLOOKUP(E110, Z!$A$2:$C$4127, 3, FALSE), "")</f>
        <v/>
      </c>
      <c r="G110" s="214"/>
      <c r="H110" s="219"/>
      <c r="I110" s="219"/>
      <c r="J110" s="215"/>
      <c r="K110" s="211"/>
      <c r="L110" s="212"/>
      <c r="M110" s="213" t="str">
        <f>IFERROR(VLOOKUP(L110, Z!$A$2:$C$4127, 3, FALSE), "")</f>
        <v/>
      </c>
      <c r="N110" s="216"/>
      <c r="O110" s="218">
        <f t="shared" si="1"/>
        <v>0</v>
      </c>
    </row>
    <row r="111" spans="2:15" s="66" customFormat="1" ht="12.75" customHeight="1" x14ac:dyDescent="0.2">
      <c r="B111" s="9">
        <v>89</v>
      </c>
      <c r="C111" s="211"/>
      <c r="D111" s="211"/>
      <c r="E111" s="212"/>
      <c r="F111" s="213" t="str">
        <f>IFERROR(VLOOKUP(E111, Z!$A$2:$C$4127, 3, FALSE), "")</f>
        <v/>
      </c>
      <c r="G111" s="214"/>
      <c r="H111" s="219"/>
      <c r="I111" s="219"/>
      <c r="J111" s="215"/>
      <c r="K111" s="211"/>
      <c r="L111" s="212"/>
      <c r="M111" s="213" t="str">
        <f>IFERROR(VLOOKUP(L111, Z!$A$2:$C$4127, 3, FALSE), "")</f>
        <v/>
      </c>
      <c r="N111" s="216"/>
      <c r="O111" s="218">
        <f t="shared" si="1"/>
        <v>0</v>
      </c>
    </row>
    <row r="112" spans="2:15" s="66" customFormat="1" ht="12.75" customHeight="1" x14ac:dyDescent="0.2">
      <c r="B112" s="9">
        <v>90</v>
      </c>
      <c r="C112" s="211"/>
      <c r="D112" s="211"/>
      <c r="E112" s="212"/>
      <c r="F112" s="213" t="str">
        <f>IFERROR(VLOOKUP(E112, Z!$A$2:$C$4127, 3, FALSE), "")</f>
        <v/>
      </c>
      <c r="G112" s="214"/>
      <c r="H112" s="219"/>
      <c r="I112" s="219"/>
      <c r="J112" s="215"/>
      <c r="K112" s="211"/>
      <c r="L112" s="212"/>
      <c r="M112" s="213" t="str">
        <f>IFERROR(VLOOKUP(L112, Z!$A$2:$C$4127, 3, FALSE), "")</f>
        <v/>
      </c>
      <c r="N112" s="216"/>
      <c r="O112" s="218">
        <f t="shared" si="1"/>
        <v>0</v>
      </c>
    </row>
    <row r="113" spans="2:15" s="66" customFormat="1" ht="12.75" customHeight="1" x14ac:dyDescent="0.2">
      <c r="B113" s="9">
        <v>91</v>
      </c>
      <c r="C113" s="211"/>
      <c r="D113" s="211"/>
      <c r="E113" s="212"/>
      <c r="F113" s="213" t="str">
        <f>IFERROR(VLOOKUP(E113, Z!$A$2:$C$4127, 3, FALSE), "")</f>
        <v/>
      </c>
      <c r="G113" s="214"/>
      <c r="H113" s="219"/>
      <c r="I113" s="219"/>
      <c r="J113" s="215"/>
      <c r="K113" s="211"/>
      <c r="L113" s="212"/>
      <c r="M113" s="213" t="str">
        <f>IFERROR(VLOOKUP(L113, Z!$A$2:$C$4127, 3, FALSE), "")</f>
        <v/>
      </c>
      <c r="N113" s="216"/>
      <c r="O113" s="218">
        <f t="shared" si="1"/>
        <v>0</v>
      </c>
    </row>
    <row r="114" spans="2:15" s="66" customFormat="1" ht="12.75" customHeight="1" x14ac:dyDescent="0.2">
      <c r="B114" s="9">
        <v>92</v>
      </c>
      <c r="C114" s="211"/>
      <c r="D114" s="211"/>
      <c r="E114" s="212"/>
      <c r="F114" s="213" t="str">
        <f>IFERROR(VLOOKUP(E114, Z!$A$2:$C$4127, 3, FALSE), "")</f>
        <v/>
      </c>
      <c r="G114" s="214"/>
      <c r="H114" s="219"/>
      <c r="I114" s="219"/>
      <c r="J114" s="215"/>
      <c r="K114" s="211"/>
      <c r="L114" s="212"/>
      <c r="M114" s="213" t="str">
        <f>IFERROR(VLOOKUP(L114, Z!$A$2:$C$4127, 3, FALSE), "")</f>
        <v/>
      </c>
      <c r="N114" s="216"/>
      <c r="O114" s="218">
        <f t="shared" si="1"/>
        <v>0</v>
      </c>
    </row>
    <row r="115" spans="2:15" s="66" customFormat="1" ht="12.75" customHeight="1" x14ac:dyDescent="0.2">
      <c r="B115" s="9">
        <v>93</v>
      </c>
      <c r="C115" s="211"/>
      <c r="D115" s="211"/>
      <c r="E115" s="212"/>
      <c r="F115" s="213" t="str">
        <f>IFERROR(VLOOKUP(E115, Z!$A$2:$C$4127, 3, FALSE), "")</f>
        <v/>
      </c>
      <c r="G115" s="214"/>
      <c r="H115" s="219"/>
      <c r="I115" s="219"/>
      <c r="J115" s="215"/>
      <c r="K115" s="211"/>
      <c r="L115" s="212"/>
      <c r="M115" s="213" t="str">
        <f>IFERROR(VLOOKUP(L115, Z!$A$2:$C$4127, 3, FALSE), "")</f>
        <v/>
      </c>
      <c r="N115" s="216"/>
      <c r="O115" s="218">
        <f t="shared" si="1"/>
        <v>0</v>
      </c>
    </row>
    <row r="116" spans="2:15" s="66" customFormat="1" ht="12.75" customHeight="1" x14ac:dyDescent="0.2">
      <c r="B116" s="9">
        <v>94</v>
      </c>
      <c r="C116" s="211"/>
      <c r="D116" s="211"/>
      <c r="E116" s="212"/>
      <c r="F116" s="213" t="str">
        <f>IFERROR(VLOOKUP(E116, Z!$A$2:$C$4127, 3, FALSE), "")</f>
        <v/>
      </c>
      <c r="G116" s="214"/>
      <c r="H116" s="219"/>
      <c r="I116" s="219"/>
      <c r="J116" s="215"/>
      <c r="K116" s="211"/>
      <c r="L116" s="212"/>
      <c r="M116" s="213" t="str">
        <f>IFERROR(VLOOKUP(L116, Z!$A$2:$C$4127, 3, FALSE), "")</f>
        <v/>
      </c>
      <c r="N116" s="216"/>
      <c r="O116" s="218">
        <f t="shared" si="1"/>
        <v>0</v>
      </c>
    </row>
    <row r="117" spans="2:15" s="66" customFormat="1" ht="12.75" customHeight="1" x14ac:dyDescent="0.2">
      <c r="B117" s="9">
        <v>95</v>
      </c>
      <c r="C117" s="211"/>
      <c r="D117" s="211"/>
      <c r="E117" s="212"/>
      <c r="F117" s="213" t="str">
        <f>IFERROR(VLOOKUP(E117, Z!$A$2:$C$4127, 3, FALSE), "")</f>
        <v/>
      </c>
      <c r="G117" s="214"/>
      <c r="H117" s="219"/>
      <c r="I117" s="219"/>
      <c r="J117" s="215"/>
      <c r="K117" s="211"/>
      <c r="L117" s="212"/>
      <c r="M117" s="213" t="str">
        <f>IFERROR(VLOOKUP(L117, Z!$A$2:$C$4127, 3, FALSE), "")</f>
        <v/>
      </c>
      <c r="N117" s="216"/>
      <c r="O117" s="218">
        <f t="shared" si="1"/>
        <v>0</v>
      </c>
    </row>
    <row r="118" spans="2:15" s="66" customFormat="1" ht="12.75" customHeight="1" x14ac:dyDescent="0.2">
      <c r="B118" s="9">
        <v>96</v>
      </c>
      <c r="C118" s="211"/>
      <c r="D118" s="211"/>
      <c r="E118" s="212"/>
      <c r="F118" s="213" t="str">
        <f>IFERROR(VLOOKUP(E118, Z!$A$2:$C$4127, 3, FALSE), "")</f>
        <v/>
      </c>
      <c r="G118" s="214"/>
      <c r="H118" s="219"/>
      <c r="I118" s="219"/>
      <c r="J118" s="215"/>
      <c r="K118" s="211"/>
      <c r="L118" s="212"/>
      <c r="M118" s="213" t="str">
        <f>IFERROR(VLOOKUP(L118, Z!$A$2:$C$4127, 3, FALSE), "")</f>
        <v/>
      </c>
      <c r="N118" s="216"/>
      <c r="O118" s="218">
        <f t="shared" si="1"/>
        <v>0</v>
      </c>
    </row>
    <row r="119" spans="2:15" s="66" customFormat="1" ht="12.75" customHeight="1" x14ac:dyDescent="0.2">
      <c r="B119" s="9">
        <v>97</v>
      </c>
      <c r="C119" s="211"/>
      <c r="D119" s="211"/>
      <c r="E119" s="212"/>
      <c r="F119" s="213" t="str">
        <f>IFERROR(VLOOKUP(E119, Z!$A$2:$C$4127, 3, FALSE), "")</f>
        <v/>
      </c>
      <c r="G119" s="214"/>
      <c r="H119" s="219"/>
      <c r="I119" s="219"/>
      <c r="J119" s="215"/>
      <c r="K119" s="211"/>
      <c r="L119" s="212"/>
      <c r="M119" s="213" t="str">
        <f>IFERROR(VLOOKUP(L119, Z!$A$2:$C$4127, 3, FALSE), "")</f>
        <v/>
      </c>
      <c r="N119" s="216"/>
      <c r="O119" s="218">
        <f t="shared" si="1"/>
        <v>0</v>
      </c>
    </row>
    <row r="120" spans="2:15" s="66" customFormat="1" ht="12.75" customHeight="1" x14ac:dyDescent="0.2">
      <c r="B120" s="9">
        <v>98</v>
      </c>
      <c r="C120" s="211"/>
      <c r="D120" s="211"/>
      <c r="E120" s="212"/>
      <c r="F120" s="213" t="str">
        <f>IFERROR(VLOOKUP(E120, Z!$A$2:$C$4127, 3, FALSE), "")</f>
        <v/>
      </c>
      <c r="G120" s="214"/>
      <c r="H120" s="219"/>
      <c r="I120" s="219"/>
      <c r="J120" s="215"/>
      <c r="K120" s="211"/>
      <c r="L120" s="212"/>
      <c r="M120" s="213" t="str">
        <f>IFERROR(VLOOKUP(L120, Z!$A$2:$C$4127, 3, FALSE), "")</f>
        <v/>
      </c>
      <c r="N120" s="216"/>
      <c r="O120" s="218">
        <f t="shared" si="1"/>
        <v>0</v>
      </c>
    </row>
    <row r="121" spans="2:15" s="66" customFormat="1" ht="12.75" customHeight="1" x14ac:dyDescent="0.2">
      <c r="B121" s="9">
        <v>99</v>
      </c>
      <c r="C121" s="211"/>
      <c r="D121" s="211"/>
      <c r="E121" s="212"/>
      <c r="F121" s="213" t="str">
        <f>IFERROR(VLOOKUP(E121, Z!$A$2:$C$4127, 3, FALSE), "")</f>
        <v/>
      </c>
      <c r="G121" s="214"/>
      <c r="H121" s="219"/>
      <c r="I121" s="219"/>
      <c r="J121" s="215"/>
      <c r="K121" s="211"/>
      <c r="L121" s="212"/>
      <c r="M121" s="213" t="str">
        <f>IFERROR(VLOOKUP(L121, Z!$A$2:$C$4127, 3, FALSE), "")</f>
        <v/>
      </c>
      <c r="N121" s="216"/>
      <c r="O121" s="218">
        <f t="shared" si="1"/>
        <v>0</v>
      </c>
    </row>
    <row r="122" spans="2:15" s="66" customFormat="1" ht="12.75" customHeight="1" x14ac:dyDescent="0.2">
      <c r="B122" s="9">
        <v>100</v>
      </c>
      <c r="C122" s="211"/>
      <c r="D122" s="211"/>
      <c r="E122" s="212"/>
      <c r="F122" s="213" t="str">
        <f>IFERROR(VLOOKUP(E122, Z!$A$2:$C$4127, 3, FALSE), "")</f>
        <v/>
      </c>
      <c r="G122" s="214"/>
      <c r="H122" s="219"/>
      <c r="I122" s="219"/>
      <c r="J122" s="215"/>
      <c r="K122" s="211"/>
      <c r="L122" s="212"/>
      <c r="M122" s="213" t="str">
        <f>IFERROR(VLOOKUP(L122, Z!$A$2:$C$4127, 3, FALSE), "")</f>
        <v/>
      </c>
      <c r="N122" s="216"/>
      <c r="O122" s="218">
        <f t="shared" si="1"/>
        <v>0</v>
      </c>
    </row>
    <row r="123" spans="2:15" s="66" customFormat="1" ht="12.75" customHeight="1" x14ac:dyDescent="0.2">
      <c r="B123" s="9">
        <v>101</v>
      </c>
      <c r="C123" s="211"/>
      <c r="D123" s="211"/>
      <c r="E123" s="212"/>
      <c r="F123" s="213" t="str">
        <f>IFERROR(VLOOKUP(E123, Z!$A$2:$C$4127, 3, FALSE), "")</f>
        <v/>
      </c>
      <c r="G123" s="214"/>
      <c r="H123" s="219"/>
      <c r="I123" s="219"/>
      <c r="J123" s="215"/>
      <c r="K123" s="211"/>
      <c r="L123" s="212"/>
      <c r="M123" s="213" t="str">
        <f>IFERROR(VLOOKUP(L123, Z!$A$2:$C$4127, 3, FALSE), "")</f>
        <v/>
      </c>
      <c r="N123" s="216"/>
      <c r="O123" s="218">
        <f t="shared" si="1"/>
        <v>0</v>
      </c>
    </row>
    <row r="124" spans="2:15" s="66" customFormat="1" ht="12.75" customHeight="1" x14ac:dyDescent="0.2">
      <c r="B124" s="9">
        <v>102</v>
      </c>
      <c r="C124" s="211"/>
      <c r="D124" s="211"/>
      <c r="E124" s="212"/>
      <c r="F124" s="213" t="str">
        <f>IFERROR(VLOOKUP(E124, Z!$A$2:$C$4127, 3, FALSE), "")</f>
        <v/>
      </c>
      <c r="G124" s="214"/>
      <c r="H124" s="219"/>
      <c r="I124" s="219"/>
      <c r="J124" s="215"/>
      <c r="K124" s="211"/>
      <c r="L124" s="212"/>
      <c r="M124" s="213" t="str">
        <f>IFERROR(VLOOKUP(L124, Z!$A$2:$C$4127, 3, FALSE), "")</f>
        <v/>
      </c>
      <c r="N124" s="216"/>
      <c r="O124" s="218">
        <f t="shared" si="1"/>
        <v>0</v>
      </c>
    </row>
    <row r="125" spans="2:15" s="66" customFormat="1" ht="12.75" customHeight="1" x14ac:dyDescent="0.2">
      <c r="B125" s="9">
        <v>103</v>
      </c>
      <c r="C125" s="211"/>
      <c r="D125" s="211"/>
      <c r="E125" s="212"/>
      <c r="F125" s="213" t="str">
        <f>IFERROR(VLOOKUP(E125, Z!$A$2:$C$4127, 3, FALSE), "")</f>
        <v/>
      </c>
      <c r="G125" s="214"/>
      <c r="H125" s="219"/>
      <c r="I125" s="219"/>
      <c r="J125" s="215"/>
      <c r="K125" s="211"/>
      <c r="L125" s="212"/>
      <c r="M125" s="213" t="str">
        <f>IFERROR(VLOOKUP(L125, Z!$A$2:$C$4127, 3, FALSE), "")</f>
        <v/>
      </c>
      <c r="N125" s="216"/>
      <c r="O125" s="218">
        <f t="shared" si="1"/>
        <v>0</v>
      </c>
    </row>
    <row r="126" spans="2:15" s="66" customFormat="1" ht="12.75" customHeight="1" x14ac:dyDescent="0.2">
      <c r="B126" s="9">
        <v>104</v>
      </c>
      <c r="C126" s="211"/>
      <c r="D126" s="211"/>
      <c r="E126" s="212"/>
      <c r="F126" s="213" t="str">
        <f>IFERROR(VLOOKUP(E126, Z!$A$2:$C$4127, 3, FALSE), "")</f>
        <v/>
      </c>
      <c r="G126" s="214"/>
      <c r="H126" s="219"/>
      <c r="I126" s="219"/>
      <c r="J126" s="215"/>
      <c r="K126" s="211"/>
      <c r="L126" s="212"/>
      <c r="M126" s="213" t="str">
        <f>IFERROR(VLOOKUP(L126, Z!$A$2:$C$4127, 3, FALSE), "")</f>
        <v/>
      </c>
      <c r="N126" s="216"/>
      <c r="O126" s="218">
        <f t="shared" si="1"/>
        <v>0</v>
      </c>
    </row>
    <row r="127" spans="2:15" s="66" customFormat="1" ht="12.75" customHeight="1" x14ac:dyDescent="0.2">
      <c r="B127" s="9">
        <v>105</v>
      </c>
      <c r="C127" s="211"/>
      <c r="D127" s="211"/>
      <c r="E127" s="212"/>
      <c r="F127" s="213" t="str">
        <f>IFERROR(VLOOKUP(E127, Z!$A$2:$C$4127, 3, FALSE), "")</f>
        <v/>
      </c>
      <c r="G127" s="214"/>
      <c r="H127" s="219"/>
      <c r="I127" s="219"/>
      <c r="J127" s="215"/>
      <c r="K127" s="211"/>
      <c r="L127" s="212"/>
      <c r="M127" s="213" t="str">
        <f>IFERROR(VLOOKUP(L127, Z!$A$2:$C$4127, 3, FALSE), "")</f>
        <v/>
      </c>
      <c r="N127" s="216"/>
      <c r="O127" s="218">
        <f t="shared" si="1"/>
        <v>0</v>
      </c>
    </row>
    <row r="128" spans="2:15" s="66" customFormat="1" ht="12.75" customHeight="1" x14ac:dyDescent="0.2">
      <c r="B128" s="9">
        <v>106</v>
      </c>
      <c r="C128" s="211"/>
      <c r="D128" s="211"/>
      <c r="E128" s="212"/>
      <c r="F128" s="213" t="str">
        <f>IFERROR(VLOOKUP(E128, Z!$A$2:$C$4127, 3, FALSE), "")</f>
        <v/>
      </c>
      <c r="G128" s="214"/>
      <c r="H128" s="219"/>
      <c r="I128" s="219"/>
      <c r="J128" s="215"/>
      <c r="K128" s="211"/>
      <c r="L128" s="212"/>
      <c r="M128" s="213" t="str">
        <f>IFERROR(VLOOKUP(L128, Z!$A$2:$C$4127, 3, FALSE), "")</f>
        <v/>
      </c>
      <c r="N128" s="216"/>
      <c r="O128" s="218">
        <f t="shared" si="1"/>
        <v>0</v>
      </c>
    </row>
    <row r="129" spans="2:15" s="66" customFormat="1" ht="12.75" customHeight="1" x14ac:dyDescent="0.2">
      <c r="B129" s="9">
        <v>107</v>
      </c>
      <c r="C129" s="211"/>
      <c r="D129" s="211"/>
      <c r="E129" s="212"/>
      <c r="F129" s="213" t="str">
        <f>IFERROR(VLOOKUP(E129, Z!$A$2:$C$4127, 3, FALSE), "")</f>
        <v/>
      </c>
      <c r="G129" s="214"/>
      <c r="H129" s="219"/>
      <c r="I129" s="219"/>
      <c r="J129" s="215"/>
      <c r="K129" s="211"/>
      <c r="L129" s="212"/>
      <c r="M129" s="213" t="str">
        <f>IFERROR(VLOOKUP(L129, Z!$A$2:$C$4127, 3, FALSE), "")</f>
        <v/>
      </c>
      <c r="N129" s="216"/>
      <c r="O129" s="218">
        <f t="shared" si="1"/>
        <v>0</v>
      </c>
    </row>
    <row r="130" spans="2:15" s="66" customFormat="1" ht="12.75" customHeight="1" x14ac:dyDescent="0.2">
      <c r="B130" s="9">
        <v>108</v>
      </c>
      <c r="C130" s="211"/>
      <c r="D130" s="211"/>
      <c r="E130" s="212"/>
      <c r="F130" s="213" t="str">
        <f>IFERROR(VLOOKUP(E130, Z!$A$2:$C$4127, 3, FALSE), "")</f>
        <v/>
      </c>
      <c r="G130" s="214"/>
      <c r="H130" s="219"/>
      <c r="I130" s="219"/>
      <c r="J130" s="215"/>
      <c r="K130" s="211"/>
      <c r="L130" s="212"/>
      <c r="M130" s="213" t="str">
        <f>IFERROR(VLOOKUP(L130, Z!$A$2:$C$4127, 3, FALSE), "")</f>
        <v/>
      </c>
      <c r="N130" s="216"/>
      <c r="O130" s="218">
        <f t="shared" si="1"/>
        <v>0</v>
      </c>
    </row>
    <row r="131" spans="2:15" s="66" customFormat="1" ht="12.75" customHeight="1" x14ac:dyDescent="0.2">
      <c r="B131" s="9">
        <v>109</v>
      </c>
      <c r="C131" s="211"/>
      <c r="D131" s="211"/>
      <c r="E131" s="212"/>
      <c r="F131" s="213" t="str">
        <f>IFERROR(VLOOKUP(E131, Z!$A$2:$C$4127, 3, FALSE), "")</f>
        <v/>
      </c>
      <c r="G131" s="214"/>
      <c r="H131" s="219"/>
      <c r="I131" s="219"/>
      <c r="J131" s="215"/>
      <c r="K131" s="211"/>
      <c r="L131" s="212"/>
      <c r="M131" s="213" t="str">
        <f>IFERROR(VLOOKUP(L131, Z!$A$2:$C$4127, 3, FALSE), "")</f>
        <v/>
      </c>
      <c r="N131" s="216"/>
      <c r="O131" s="218">
        <f t="shared" si="1"/>
        <v>0</v>
      </c>
    </row>
    <row r="132" spans="2:15" s="66" customFormat="1" ht="12.75" customHeight="1" x14ac:dyDescent="0.2">
      <c r="B132" s="9">
        <v>110</v>
      </c>
      <c r="C132" s="211"/>
      <c r="D132" s="211"/>
      <c r="E132" s="212"/>
      <c r="F132" s="213" t="str">
        <f>IFERROR(VLOOKUP(E132, Z!$A$2:$C$4127, 3, FALSE), "")</f>
        <v/>
      </c>
      <c r="G132" s="214"/>
      <c r="H132" s="219"/>
      <c r="I132" s="219"/>
      <c r="J132" s="215"/>
      <c r="K132" s="211"/>
      <c r="L132" s="212"/>
      <c r="M132" s="213" t="str">
        <f>IFERROR(VLOOKUP(L132, Z!$A$2:$C$4127, 3, FALSE), "")</f>
        <v/>
      </c>
      <c r="N132" s="216"/>
      <c r="O132" s="218">
        <f t="shared" si="1"/>
        <v>0</v>
      </c>
    </row>
    <row r="133" spans="2:15" s="66" customFormat="1" ht="12.75" customHeight="1" x14ac:dyDescent="0.2">
      <c r="B133" s="9">
        <v>111</v>
      </c>
      <c r="C133" s="211"/>
      <c r="D133" s="211"/>
      <c r="E133" s="212"/>
      <c r="F133" s="213" t="str">
        <f>IFERROR(VLOOKUP(E133, Z!$A$2:$C$4127, 3, FALSE), "")</f>
        <v/>
      </c>
      <c r="G133" s="214"/>
      <c r="H133" s="219"/>
      <c r="I133" s="219"/>
      <c r="J133" s="215"/>
      <c r="K133" s="211"/>
      <c r="L133" s="212"/>
      <c r="M133" s="213" t="str">
        <f>IFERROR(VLOOKUP(L133, Z!$A$2:$C$4127, 3, FALSE), "")</f>
        <v/>
      </c>
      <c r="N133" s="216"/>
      <c r="O133" s="218">
        <f t="shared" si="1"/>
        <v>0</v>
      </c>
    </row>
    <row r="134" spans="2:15" s="66" customFormat="1" ht="12.75" customHeight="1" x14ac:dyDescent="0.2">
      <c r="B134" s="9">
        <v>112</v>
      </c>
      <c r="C134" s="211"/>
      <c r="D134" s="211"/>
      <c r="E134" s="212"/>
      <c r="F134" s="213" t="str">
        <f>IFERROR(VLOOKUP(E134, Z!$A$2:$C$4127, 3, FALSE), "")</f>
        <v/>
      </c>
      <c r="G134" s="214"/>
      <c r="H134" s="219"/>
      <c r="I134" s="219"/>
      <c r="J134" s="215"/>
      <c r="K134" s="211"/>
      <c r="L134" s="212"/>
      <c r="M134" s="213" t="str">
        <f>IFERROR(VLOOKUP(L134, Z!$A$2:$C$4127, 3, FALSE), "")</f>
        <v/>
      </c>
      <c r="N134" s="216"/>
      <c r="O134" s="218">
        <f t="shared" si="1"/>
        <v>0</v>
      </c>
    </row>
    <row r="135" spans="2:15" s="66" customFormat="1" ht="12.75" customHeight="1" x14ac:dyDescent="0.2">
      <c r="B135" s="9">
        <v>113</v>
      </c>
      <c r="C135" s="211"/>
      <c r="D135" s="211"/>
      <c r="E135" s="212"/>
      <c r="F135" s="213" t="str">
        <f>IFERROR(VLOOKUP(E135, Z!$A$2:$C$4127, 3, FALSE), "")</f>
        <v/>
      </c>
      <c r="G135" s="214"/>
      <c r="H135" s="219"/>
      <c r="I135" s="219"/>
      <c r="J135" s="215"/>
      <c r="K135" s="211"/>
      <c r="L135" s="212"/>
      <c r="M135" s="213" t="str">
        <f>IFERROR(VLOOKUP(L135, Z!$A$2:$C$4127, 3, FALSE), "")</f>
        <v/>
      </c>
      <c r="N135" s="216"/>
      <c r="O135" s="218">
        <f t="shared" si="1"/>
        <v>0</v>
      </c>
    </row>
    <row r="136" spans="2:15" s="66" customFormat="1" ht="12.75" customHeight="1" x14ac:dyDescent="0.2">
      <c r="B136" s="9">
        <v>114</v>
      </c>
      <c r="C136" s="211"/>
      <c r="D136" s="211"/>
      <c r="E136" s="212"/>
      <c r="F136" s="213" t="str">
        <f>IFERROR(VLOOKUP(E136, Z!$A$2:$C$4127, 3, FALSE), "")</f>
        <v/>
      </c>
      <c r="G136" s="214"/>
      <c r="H136" s="219"/>
      <c r="I136" s="219"/>
      <c r="J136" s="215"/>
      <c r="K136" s="211"/>
      <c r="L136" s="212"/>
      <c r="M136" s="213" t="str">
        <f>IFERROR(VLOOKUP(L136, Z!$A$2:$C$4127, 3, FALSE), "")</f>
        <v/>
      </c>
      <c r="N136" s="216"/>
      <c r="O136" s="218">
        <f t="shared" si="1"/>
        <v>0</v>
      </c>
    </row>
    <row r="137" spans="2:15" s="66" customFormat="1" ht="12.75" customHeight="1" x14ac:dyDescent="0.2">
      <c r="B137" s="9">
        <v>115</v>
      </c>
      <c r="C137" s="211"/>
      <c r="D137" s="211"/>
      <c r="E137" s="212"/>
      <c r="F137" s="213" t="str">
        <f>IFERROR(VLOOKUP(E137, Z!$A$2:$C$4127, 3, FALSE), "")</f>
        <v/>
      </c>
      <c r="G137" s="214"/>
      <c r="H137" s="219"/>
      <c r="I137" s="219"/>
      <c r="J137" s="215"/>
      <c r="K137" s="211"/>
      <c r="L137" s="212"/>
      <c r="M137" s="213" t="str">
        <f>IFERROR(VLOOKUP(L137, Z!$A$2:$C$4127, 3, FALSE), "")</f>
        <v/>
      </c>
      <c r="N137" s="216"/>
      <c r="O137" s="218">
        <f t="shared" si="1"/>
        <v>0</v>
      </c>
    </row>
    <row r="138" spans="2:15" s="66" customFormat="1" ht="12.75" customHeight="1" x14ac:dyDescent="0.2">
      <c r="B138" s="9">
        <v>116</v>
      </c>
      <c r="C138" s="211"/>
      <c r="D138" s="211"/>
      <c r="E138" s="212"/>
      <c r="F138" s="213" t="str">
        <f>IFERROR(VLOOKUP(E138, Z!$A$2:$C$4127, 3, FALSE), "")</f>
        <v/>
      </c>
      <c r="G138" s="214"/>
      <c r="H138" s="219"/>
      <c r="I138" s="219"/>
      <c r="J138" s="215"/>
      <c r="K138" s="211"/>
      <c r="L138" s="212"/>
      <c r="M138" s="213" t="str">
        <f>IFERROR(VLOOKUP(L138, Z!$A$2:$C$4127, 3, FALSE), "")</f>
        <v/>
      </c>
      <c r="N138" s="216"/>
      <c r="O138" s="218">
        <f t="shared" si="1"/>
        <v>0</v>
      </c>
    </row>
    <row r="139" spans="2:15" s="66" customFormat="1" ht="12.75" customHeight="1" x14ac:dyDescent="0.2">
      <c r="B139" s="9">
        <v>117</v>
      </c>
      <c r="C139" s="211"/>
      <c r="D139" s="211"/>
      <c r="E139" s="212"/>
      <c r="F139" s="213" t="str">
        <f>IFERROR(VLOOKUP(E139, Z!$A$2:$C$4127, 3, FALSE), "")</f>
        <v/>
      </c>
      <c r="G139" s="214"/>
      <c r="H139" s="219"/>
      <c r="I139" s="219"/>
      <c r="J139" s="215"/>
      <c r="K139" s="211"/>
      <c r="L139" s="212"/>
      <c r="M139" s="213" t="str">
        <f>IFERROR(VLOOKUP(L139, Z!$A$2:$C$4127, 3, FALSE), "")</f>
        <v/>
      </c>
      <c r="N139" s="216"/>
      <c r="O139" s="218">
        <f t="shared" si="1"/>
        <v>0</v>
      </c>
    </row>
    <row r="140" spans="2:15" s="66" customFormat="1" ht="12.75" customHeight="1" x14ac:dyDescent="0.2">
      <c r="B140" s="9">
        <v>118</v>
      </c>
      <c r="C140" s="211"/>
      <c r="D140" s="211"/>
      <c r="E140" s="212"/>
      <c r="F140" s="213" t="str">
        <f>IFERROR(VLOOKUP(E140, Z!$A$2:$C$4127, 3, FALSE), "")</f>
        <v/>
      </c>
      <c r="G140" s="214"/>
      <c r="H140" s="219"/>
      <c r="I140" s="219"/>
      <c r="J140" s="215"/>
      <c r="K140" s="211"/>
      <c r="L140" s="212"/>
      <c r="M140" s="213" t="str">
        <f>IFERROR(VLOOKUP(L140, Z!$A$2:$C$4127, 3, FALSE), "")</f>
        <v/>
      </c>
      <c r="N140" s="216"/>
      <c r="O140" s="218">
        <f t="shared" si="1"/>
        <v>0</v>
      </c>
    </row>
    <row r="141" spans="2:15" s="66" customFormat="1" ht="12.75" customHeight="1" x14ac:dyDescent="0.2">
      <c r="B141" s="9">
        <v>119</v>
      </c>
      <c r="C141" s="211"/>
      <c r="D141" s="211"/>
      <c r="E141" s="212"/>
      <c r="F141" s="213" t="str">
        <f>IFERROR(VLOOKUP(E141, Z!$A$2:$C$4127, 3, FALSE), "")</f>
        <v/>
      </c>
      <c r="G141" s="214"/>
      <c r="H141" s="219"/>
      <c r="I141" s="219"/>
      <c r="J141" s="215"/>
      <c r="K141" s="211"/>
      <c r="L141" s="212"/>
      <c r="M141" s="213" t="str">
        <f>IFERROR(VLOOKUP(L141, Z!$A$2:$C$4127, 3, FALSE), "")</f>
        <v/>
      </c>
      <c r="N141" s="216"/>
      <c r="O141" s="218">
        <f t="shared" si="1"/>
        <v>0</v>
      </c>
    </row>
    <row r="142" spans="2:15" s="66" customFormat="1" ht="12.75" customHeight="1" x14ac:dyDescent="0.2">
      <c r="B142" s="9">
        <v>120</v>
      </c>
      <c r="C142" s="211"/>
      <c r="D142" s="211"/>
      <c r="E142" s="212"/>
      <c r="F142" s="213" t="str">
        <f>IFERROR(VLOOKUP(E142, Z!$A$2:$C$4127, 3, FALSE), "")</f>
        <v/>
      </c>
      <c r="G142" s="214"/>
      <c r="H142" s="219"/>
      <c r="I142" s="219"/>
      <c r="J142" s="215"/>
      <c r="K142" s="211"/>
      <c r="L142" s="212"/>
      <c r="M142" s="213" t="str">
        <f>IFERROR(VLOOKUP(L142, Z!$A$2:$C$4127, 3, FALSE), "")</f>
        <v/>
      </c>
      <c r="N142" s="216"/>
      <c r="O142" s="218">
        <f t="shared" si="1"/>
        <v>0</v>
      </c>
    </row>
    <row r="143" spans="2:15" s="66" customFormat="1" ht="12.75" customHeight="1" x14ac:dyDescent="0.2">
      <c r="B143" s="9">
        <v>121</v>
      </c>
      <c r="C143" s="211"/>
      <c r="D143" s="211"/>
      <c r="E143" s="212"/>
      <c r="F143" s="213" t="str">
        <f>IFERROR(VLOOKUP(E143, Z!$A$2:$C$4127, 3, FALSE), "")</f>
        <v/>
      </c>
      <c r="G143" s="214"/>
      <c r="H143" s="219"/>
      <c r="I143" s="219"/>
      <c r="J143" s="215"/>
      <c r="K143" s="211"/>
      <c r="L143" s="212"/>
      <c r="M143" s="213" t="str">
        <f>IFERROR(VLOOKUP(L143, Z!$A$2:$C$4127, 3, FALSE), "")</f>
        <v/>
      </c>
      <c r="N143" s="216"/>
      <c r="O143" s="218">
        <f t="shared" si="1"/>
        <v>0</v>
      </c>
    </row>
    <row r="144" spans="2:15" s="66" customFormat="1" ht="12.75" customHeight="1" x14ac:dyDescent="0.2">
      <c r="B144" s="9">
        <v>122</v>
      </c>
      <c r="C144" s="211"/>
      <c r="D144" s="211"/>
      <c r="E144" s="212"/>
      <c r="F144" s="213" t="str">
        <f>IFERROR(VLOOKUP(E144, Z!$A$2:$C$4127, 3, FALSE), "")</f>
        <v/>
      </c>
      <c r="G144" s="214"/>
      <c r="H144" s="219"/>
      <c r="I144" s="219"/>
      <c r="J144" s="215"/>
      <c r="K144" s="211"/>
      <c r="L144" s="212"/>
      <c r="M144" s="213" t="str">
        <f>IFERROR(VLOOKUP(L144, Z!$A$2:$C$4127, 3, FALSE), "")</f>
        <v/>
      </c>
      <c r="N144" s="216"/>
      <c r="O144" s="218">
        <f t="shared" si="1"/>
        <v>0</v>
      </c>
    </row>
    <row r="145" spans="2:15" s="66" customFormat="1" ht="12.75" customHeight="1" x14ac:dyDescent="0.2">
      <c r="B145" s="9">
        <v>123</v>
      </c>
      <c r="C145" s="211"/>
      <c r="D145" s="211"/>
      <c r="E145" s="212"/>
      <c r="F145" s="213" t="str">
        <f>IFERROR(VLOOKUP(E145, Z!$A$2:$C$4127, 3, FALSE), "")</f>
        <v/>
      </c>
      <c r="G145" s="214"/>
      <c r="H145" s="219"/>
      <c r="I145" s="219"/>
      <c r="J145" s="215"/>
      <c r="K145" s="211"/>
      <c r="L145" s="212"/>
      <c r="M145" s="213" t="str">
        <f>IFERROR(VLOOKUP(L145, Z!$A$2:$C$4127, 3, FALSE), "")</f>
        <v/>
      </c>
      <c r="N145" s="216"/>
      <c r="O145" s="218">
        <f t="shared" si="1"/>
        <v>0</v>
      </c>
    </row>
    <row r="146" spans="2:15" s="66" customFormat="1" ht="12.75" customHeight="1" x14ac:dyDescent="0.2">
      <c r="B146" s="9">
        <v>124</v>
      </c>
      <c r="C146" s="211"/>
      <c r="D146" s="211"/>
      <c r="E146" s="212"/>
      <c r="F146" s="213" t="str">
        <f>IFERROR(VLOOKUP(E146, Z!$A$2:$C$4127, 3, FALSE), "")</f>
        <v/>
      </c>
      <c r="G146" s="214"/>
      <c r="H146" s="219"/>
      <c r="I146" s="219"/>
      <c r="J146" s="215"/>
      <c r="K146" s="211"/>
      <c r="L146" s="212"/>
      <c r="M146" s="213" t="str">
        <f>IFERROR(VLOOKUP(L146, Z!$A$2:$C$4127, 3, FALSE), "")</f>
        <v/>
      </c>
      <c r="N146" s="216"/>
      <c r="O146" s="218">
        <f t="shared" si="1"/>
        <v>0</v>
      </c>
    </row>
    <row r="147" spans="2:15" s="66" customFormat="1" ht="12.75" customHeight="1" x14ac:dyDescent="0.2">
      <c r="B147" s="9">
        <v>125</v>
      </c>
      <c r="C147" s="211"/>
      <c r="D147" s="211"/>
      <c r="E147" s="212"/>
      <c r="F147" s="213" t="str">
        <f>IFERROR(VLOOKUP(E147, Z!$A$2:$C$4127, 3, FALSE), "")</f>
        <v/>
      </c>
      <c r="G147" s="214"/>
      <c r="H147" s="219"/>
      <c r="I147" s="219"/>
      <c r="J147" s="215"/>
      <c r="K147" s="211"/>
      <c r="L147" s="212"/>
      <c r="M147" s="213" t="str">
        <f>IFERROR(VLOOKUP(L147, Z!$A$2:$C$4127, 3, FALSE), "")</f>
        <v/>
      </c>
      <c r="N147" s="216"/>
      <c r="O147" s="218">
        <f t="shared" si="1"/>
        <v>0</v>
      </c>
    </row>
    <row r="148" spans="2:15" s="66" customFormat="1" ht="12.75" customHeight="1" x14ac:dyDescent="0.2">
      <c r="B148" s="9">
        <v>126</v>
      </c>
      <c r="C148" s="211"/>
      <c r="D148" s="211"/>
      <c r="E148" s="212"/>
      <c r="F148" s="213" t="str">
        <f>IFERROR(VLOOKUP(E148, Z!$A$2:$C$4127, 3, FALSE), "")</f>
        <v/>
      </c>
      <c r="G148" s="214"/>
      <c r="H148" s="219"/>
      <c r="I148" s="219"/>
      <c r="J148" s="215"/>
      <c r="K148" s="211"/>
      <c r="L148" s="212"/>
      <c r="M148" s="213" t="str">
        <f>IFERROR(VLOOKUP(L148, Z!$A$2:$C$4127, 3, FALSE), "")</f>
        <v/>
      </c>
      <c r="N148" s="216"/>
      <c r="O148" s="218">
        <f t="shared" si="1"/>
        <v>0</v>
      </c>
    </row>
    <row r="149" spans="2:15" s="66" customFormat="1" ht="12.75" customHeight="1" x14ac:dyDescent="0.2">
      <c r="B149" s="9">
        <v>127</v>
      </c>
      <c r="C149" s="211"/>
      <c r="D149" s="211"/>
      <c r="E149" s="212"/>
      <c r="F149" s="213" t="str">
        <f>IFERROR(VLOOKUP(E149, Z!$A$2:$C$4127, 3, FALSE), "")</f>
        <v/>
      </c>
      <c r="G149" s="214"/>
      <c r="H149" s="219"/>
      <c r="I149" s="219"/>
      <c r="J149" s="215"/>
      <c r="K149" s="211"/>
      <c r="L149" s="212"/>
      <c r="M149" s="213" t="str">
        <f>IFERROR(VLOOKUP(L149, Z!$A$2:$C$4127, 3, FALSE), "")</f>
        <v/>
      </c>
      <c r="N149" s="216"/>
      <c r="O149" s="218">
        <f t="shared" si="1"/>
        <v>0</v>
      </c>
    </row>
    <row r="150" spans="2:15" s="66" customFormat="1" ht="12.75" customHeight="1" x14ac:dyDescent="0.2">
      <c r="B150" s="9">
        <v>128</v>
      </c>
      <c r="C150" s="211"/>
      <c r="D150" s="211"/>
      <c r="E150" s="212"/>
      <c r="F150" s="213" t="str">
        <f>IFERROR(VLOOKUP(E150, Z!$A$2:$C$4127, 3, FALSE), "")</f>
        <v/>
      </c>
      <c r="G150" s="214"/>
      <c r="H150" s="219"/>
      <c r="I150" s="219"/>
      <c r="J150" s="215"/>
      <c r="K150" s="211"/>
      <c r="L150" s="212"/>
      <c r="M150" s="213" t="str">
        <f>IFERROR(VLOOKUP(L150, Z!$A$2:$C$4127, 3, FALSE), "")</f>
        <v/>
      </c>
      <c r="N150" s="216"/>
      <c r="O150" s="218">
        <f t="shared" si="1"/>
        <v>0</v>
      </c>
    </row>
    <row r="151" spans="2:15" s="66" customFormat="1" ht="12.75" customHeight="1" x14ac:dyDescent="0.2">
      <c r="B151" s="9">
        <v>129</v>
      </c>
      <c r="C151" s="211"/>
      <c r="D151" s="211"/>
      <c r="E151" s="212"/>
      <c r="F151" s="213" t="str">
        <f>IFERROR(VLOOKUP(E151, Z!$A$2:$C$4127, 3, FALSE), "")</f>
        <v/>
      </c>
      <c r="G151" s="214"/>
      <c r="H151" s="219"/>
      <c r="I151" s="219"/>
      <c r="J151" s="215"/>
      <c r="K151" s="211"/>
      <c r="L151" s="212"/>
      <c r="M151" s="213" t="str">
        <f>IFERROR(VLOOKUP(L151, Z!$A$2:$C$4127, 3, FALSE), "")</f>
        <v/>
      </c>
      <c r="N151" s="216"/>
      <c r="O151" s="218">
        <f t="shared" si="1"/>
        <v>0</v>
      </c>
    </row>
    <row r="152" spans="2:15" s="66" customFormat="1" ht="12.75" customHeight="1" x14ac:dyDescent="0.2">
      <c r="B152" s="9">
        <v>130</v>
      </c>
      <c r="C152" s="211"/>
      <c r="D152" s="211"/>
      <c r="E152" s="212"/>
      <c r="F152" s="213" t="str">
        <f>IFERROR(VLOOKUP(E152, Z!$A$2:$C$4127, 3, FALSE), "")</f>
        <v/>
      </c>
      <c r="G152" s="214"/>
      <c r="H152" s="219"/>
      <c r="I152" s="219"/>
      <c r="J152" s="215"/>
      <c r="K152" s="211"/>
      <c r="L152" s="212"/>
      <c r="M152" s="213" t="str">
        <f>IFERROR(VLOOKUP(L152, Z!$A$2:$C$4127, 3, FALSE), "")</f>
        <v/>
      </c>
      <c r="N152" s="216"/>
      <c r="O152" s="218">
        <f t="shared" ref="O152:O215" si="2">MAX(0, 8*0.75*(H152-I152))</f>
        <v>0</v>
      </c>
    </row>
    <row r="153" spans="2:15" s="66" customFormat="1" ht="12.75" customHeight="1" x14ac:dyDescent="0.2">
      <c r="B153" s="9">
        <v>131</v>
      </c>
      <c r="C153" s="211"/>
      <c r="D153" s="211"/>
      <c r="E153" s="212"/>
      <c r="F153" s="213" t="str">
        <f>IFERROR(VLOOKUP(E153, Z!$A$2:$C$4127, 3, FALSE), "")</f>
        <v/>
      </c>
      <c r="G153" s="214"/>
      <c r="H153" s="219"/>
      <c r="I153" s="219"/>
      <c r="J153" s="215"/>
      <c r="K153" s="211"/>
      <c r="L153" s="212"/>
      <c r="M153" s="213" t="str">
        <f>IFERROR(VLOOKUP(L153, Z!$A$2:$C$4127, 3, FALSE), "")</f>
        <v/>
      </c>
      <c r="N153" s="216"/>
      <c r="O153" s="218">
        <f t="shared" si="2"/>
        <v>0</v>
      </c>
    </row>
    <row r="154" spans="2:15" s="66" customFormat="1" ht="12.75" customHeight="1" x14ac:dyDescent="0.2">
      <c r="B154" s="9">
        <v>132</v>
      </c>
      <c r="C154" s="211"/>
      <c r="D154" s="211"/>
      <c r="E154" s="212"/>
      <c r="F154" s="213" t="str">
        <f>IFERROR(VLOOKUP(E154, Z!$A$2:$C$4127, 3, FALSE), "")</f>
        <v/>
      </c>
      <c r="G154" s="214"/>
      <c r="H154" s="219"/>
      <c r="I154" s="219"/>
      <c r="J154" s="215"/>
      <c r="K154" s="211"/>
      <c r="L154" s="212"/>
      <c r="M154" s="213" t="str">
        <f>IFERROR(VLOOKUP(L154, Z!$A$2:$C$4127, 3, FALSE), "")</f>
        <v/>
      </c>
      <c r="N154" s="216"/>
      <c r="O154" s="218">
        <f t="shared" si="2"/>
        <v>0</v>
      </c>
    </row>
    <row r="155" spans="2:15" s="66" customFormat="1" ht="12.75" customHeight="1" x14ac:dyDescent="0.2">
      <c r="B155" s="9">
        <v>133</v>
      </c>
      <c r="C155" s="211"/>
      <c r="D155" s="211"/>
      <c r="E155" s="212"/>
      <c r="F155" s="213" t="str">
        <f>IFERROR(VLOOKUP(E155, Z!$A$2:$C$4127, 3, FALSE), "")</f>
        <v/>
      </c>
      <c r="G155" s="214"/>
      <c r="H155" s="219"/>
      <c r="I155" s="219"/>
      <c r="J155" s="215"/>
      <c r="K155" s="211"/>
      <c r="L155" s="212"/>
      <c r="M155" s="213" t="str">
        <f>IFERROR(VLOOKUP(L155, Z!$A$2:$C$4127, 3, FALSE), "")</f>
        <v/>
      </c>
      <c r="N155" s="216"/>
      <c r="O155" s="218">
        <f t="shared" si="2"/>
        <v>0</v>
      </c>
    </row>
    <row r="156" spans="2:15" s="66" customFormat="1" ht="12.75" customHeight="1" x14ac:dyDescent="0.2">
      <c r="B156" s="9">
        <v>134</v>
      </c>
      <c r="C156" s="211"/>
      <c r="D156" s="211"/>
      <c r="E156" s="212"/>
      <c r="F156" s="213" t="str">
        <f>IFERROR(VLOOKUP(E156, Z!$A$2:$C$4127, 3, FALSE), "")</f>
        <v/>
      </c>
      <c r="G156" s="214"/>
      <c r="H156" s="219"/>
      <c r="I156" s="219"/>
      <c r="J156" s="215"/>
      <c r="K156" s="211"/>
      <c r="L156" s="212"/>
      <c r="M156" s="213" t="str">
        <f>IFERROR(VLOOKUP(L156, Z!$A$2:$C$4127, 3, FALSE), "")</f>
        <v/>
      </c>
      <c r="N156" s="216"/>
      <c r="O156" s="218">
        <f t="shared" si="2"/>
        <v>0</v>
      </c>
    </row>
    <row r="157" spans="2:15" s="66" customFormat="1" ht="12.75" customHeight="1" x14ac:dyDescent="0.2">
      <c r="B157" s="9">
        <v>135</v>
      </c>
      <c r="C157" s="211"/>
      <c r="D157" s="211"/>
      <c r="E157" s="212"/>
      <c r="F157" s="213" t="str">
        <f>IFERROR(VLOOKUP(E157, Z!$A$2:$C$4127, 3, FALSE), "")</f>
        <v/>
      </c>
      <c r="G157" s="214"/>
      <c r="H157" s="219"/>
      <c r="I157" s="219"/>
      <c r="J157" s="215"/>
      <c r="K157" s="211"/>
      <c r="L157" s="212"/>
      <c r="M157" s="213" t="str">
        <f>IFERROR(VLOOKUP(L157, Z!$A$2:$C$4127, 3, FALSE), "")</f>
        <v/>
      </c>
      <c r="N157" s="216"/>
      <c r="O157" s="218">
        <f t="shared" si="2"/>
        <v>0</v>
      </c>
    </row>
    <row r="158" spans="2:15" s="66" customFormat="1" ht="12.75" customHeight="1" x14ac:dyDescent="0.2">
      <c r="B158" s="9">
        <v>136</v>
      </c>
      <c r="C158" s="211"/>
      <c r="D158" s="211"/>
      <c r="E158" s="212"/>
      <c r="F158" s="213" t="str">
        <f>IFERROR(VLOOKUP(E158, Z!$A$2:$C$4127, 3, FALSE), "")</f>
        <v/>
      </c>
      <c r="G158" s="214"/>
      <c r="H158" s="219"/>
      <c r="I158" s="219"/>
      <c r="J158" s="215"/>
      <c r="K158" s="211"/>
      <c r="L158" s="212"/>
      <c r="M158" s="213" t="str">
        <f>IFERROR(VLOOKUP(L158, Z!$A$2:$C$4127, 3, FALSE), "")</f>
        <v/>
      </c>
      <c r="N158" s="216"/>
      <c r="O158" s="218">
        <f t="shared" si="2"/>
        <v>0</v>
      </c>
    </row>
    <row r="159" spans="2:15" s="66" customFormat="1" ht="12.75" customHeight="1" x14ac:dyDescent="0.2">
      <c r="B159" s="9">
        <v>137</v>
      </c>
      <c r="C159" s="211"/>
      <c r="D159" s="211"/>
      <c r="E159" s="212"/>
      <c r="F159" s="213" t="str">
        <f>IFERROR(VLOOKUP(E159, Z!$A$2:$C$4127, 3, FALSE), "")</f>
        <v/>
      </c>
      <c r="G159" s="214"/>
      <c r="H159" s="219"/>
      <c r="I159" s="219"/>
      <c r="J159" s="215"/>
      <c r="K159" s="211"/>
      <c r="L159" s="212"/>
      <c r="M159" s="213" t="str">
        <f>IFERROR(VLOOKUP(L159, Z!$A$2:$C$4127, 3, FALSE), "")</f>
        <v/>
      </c>
      <c r="N159" s="216"/>
      <c r="O159" s="218">
        <f t="shared" si="2"/>
        <v>0</v>
      </c>
    </row>
    <row r="160" spans="2:15" s="66" customFormat="1" ht="12.75" customHeight="1" x14ac:dyDescent="0.2">
      <c r="B160" s="9">
        <v>138</v>
      </c>
      <c r="C160" s="211"/>
      <c r="D160" s="211"/>
      <c r="E160" s="212"/>
      <c r="F160" s="213" t="str">
        <f>IFERROR(VLOOKUP(E160, Z!$A$2:$C$4127, 3, FALSE), "")</f>
        <v/>
      </c>
      <c r="G160" s="214"/>
      <c r="H160" s="219"/>
      <c r="I160" s="219"/>
      <c r="J160" s="215"/>
      <c r="K160" s="211"/>
      <c r="L160" s="212"/>
      <c r="M160" s="213" t="str">
        <f>IFERROR(VLOOKUP(L160, Z!$A$2:$C$4127, 3, FALSE), "")</f>
        <v/>
      </c>
      <c r="N160" s="216"/>
      <c r="O160" s="218">
        <f t="shared" si="2"/>
        <v>0</v>
      </c>
    </row>
    <row r="161" spans="2:15" s="66" customFormat="1" ht="12.75" customHeight="1" x14ac:dyDescent="0.2">
      <c r="B161" s="9">
        <v>139</v>
      </c>
      <c r="C161" s="211"/>
      <c r="D161" s="211"/>
      <c r="E161" s="212"/>
      <c r="F161" s="213" t="str">
        <f>IFERROR(VLOOKUP(E161, Z!$A$2:$C$4127, 3, FALSE), "")</f>
        <v/>
      </c>
      <c r="G161" s="214"/>
      <c r="H161" s="219"/>
      <c r="I161" s="219"/>
      <c r="J161" s="215"/>
      <c r="K161" s="211"/>
      <c r="L161" s="212"/>
      <c r="M161" s="213" t="str">
        <f>IFERROR(VLOOKUP(L161, Z!$A$2:$C$4127, 3, FALSE), "")</f>
        <v/>
      </c>
      <c r="N161" s="216"/>
      <c r="O161" s="218">
        <f t="shared" si="2"/>
        <v>0</v>
      </c>
    </row>
    <row r="162" spans="2:15" s="66" customFormat="1" ht="12.75" customHeight="1" x14ac:dyDescent="0.2">
      <c r="B162" s="9">
        <v>140</v>
      </c>
      <c r="C162" s="211"/>
      <c r="D162" s="211"/>
      <c r="E162" s="212"/>
      <c r="F162" s="213" t="str">
        <f>IFERROR(VLOOKUP(E162, Z!$A$2:$C$4127, 3, FALSE), "")</f>
        <v/>
      </c>
      <c r="G162" s="214"/>
      <c r="H162" s="219"/>
      <c r="I162" s="219"/>
      <c r="J162" s="215"/>
      <c r="K162" s="211"/>
      <c r="L162" s="212"/>
      <c r="M162" s="213" t="str">
        <f>IFERROR(VLOOKUP(L162, Z!$A$2:$C$4127, 3, FALSE), "")</f>
        <v/>
      </c>
      <c r="N162" s="216"/>
      <c r="O162" s="218">
        <f t="shared" si="2"/>
        <v>0</v>
      </c>
    </row>
    <row r="163" spans="2:15" s="66" customFormat="1" ht="12.75" customHeight="1" x14ac:dyDescent="0.2">
      <c r="B163" s="9">
        <v>141</v>
      </c>
      <c r="C163" s="211"/>
      <c r="D163" s="211"/>
      <c r="E163" s="212"/>
      <c r="F163" s="213" t="str">
        <f>IFERROR(VLOOKUP(E163, Z!$A$2:$C$4127, 3, FALSE), "")</f>
        <v/>
      </c>
      <c r="G163" s="214"/>
      <c r="H163" s="219"/>
      <c r="I163" s="219"/>
      <c r="J163" s="215"/>
      <c r="K163" s="211"/>
      <c r="L163" s="212"/>
      <c r="M163" s="213" t="str">
        <f>IFERROR(VLOOKUP(L163, Z!$A$2:$C$4127, 3, FALSE), "")</f>
        <v/>
      </c>
      <c r="N163" s="216"/>
      <c r="O163" s="218">
        <f t="shared" si="2"/>
        <v>0</v>
      </c>
    </row>
    <row r="164" spans="2:15" s="66" customFormat="1" ht="12.75" customHeight="1" x14ac:dyDescent="0.2">
      <c r="B164" s="9">
        <v>142</v>
      </c>
      <c r="C164" s="211"/>
      <c r="D164" s="211"/>
      <c r="E164" s="212"/>
      <c r="F164" s="213" t="str">
        <f>IFERROR(VLOOKUP(E164, Z!$A$2:$C$4127, 3, FALSE), "")</f>
        <v/>
      </c>
      <c r="G164" s="214"/>
      <c r="H164" s="219"/>
      <c r="I164" s="219"/>
      <c r="J164" s="215"/>
      <c r="K164" s="211"/>
      <c r="L164" s="212"/>
      <c r="M164" s="213" t="str">
        <f>IFERROR(VLOOKUP(L164, Z!$A$2:$C$4127, 3, FALSE), "")</f>
        <v/>
      </c>
      <c r="N164" s="216"/>
      <c r="O164" s="218">
        <f t="shared" si="2"/>
        <v>0</v>
      </c>
    </row>
    <row r="165" spans="2:15" s="66" customFormat="1" ht="12.75" customHeight="1" x14ac:dyDescent="0.2">
      <c r="B165" s="9">
        <v>143</v>
      </c>
      <c r="C165" s="211"/>
      <c r="D165" s="211"/>
      <c r="E165" s="212"/>
      <c r="F165" s="213" t="str">
        <f>IFERROR(VLOOKUP(E165, Z!$A$2:$C$4127, 3, FALSE), "")</f>
        <v/>
      </c>
      <c r="G165" s="214"/>
      <c r="H165" s="219"/>
      <c r="I165" s="219"/>
      <c r="J165" s="215"/>
      <c r="K165" s="211"/>
      <c r="L165" s="212"/>
      <c r="M165" s="213" t="str">
        <f>IFERROR(VLOOKUP(L165, Z!$A$2:$C$4127, 3, FALSE), "")</f>
        <v/>
      </c>
      <c r="N165" s="216"/>
      <c r="O165" s="218">
        <f t="shared" si="2"/>
        <v>0</v>
      </c>
    </row>
    <row r="166" spans="2:15" s="66" customFormat="1" ht="12.75" customHeight="1" x14ac:dyDescent="0.2">
      <c r="B166" s="9">
        <v>144</v>
      </c>
      <c r="C166" s="211"/>
      <c r="D166" s="211"/>
      <c r="E166" s="212"/>
      <c r="F166" s="213" t="str">
        <f>IFERROR(VLOOKUP(E166, Z!$A$2:$C$4127, 3, FALSE), "")</f>
        <v/>
      </c>
      <c r="G166" s="214"/>
      <c r="H166" s="219"/>
      <c r="I166" s="219"/>
      <c r="J166" s="215"/>
      <c r="K166" s="211"/>
      <c r="L166" s="212"/>
      <c r="M166" s="213" t="str">
        <f>IFERROR(VLOOKUP(L166, Z!$A$2:$C$4127, 3, FALSE), "")</f>
        <v/>
      </c>
      <c r="N166" s="216"/>
      <c r="O166" s="218">
        <f t="shared" si="2"/>
        <v>0</v>
      </c>
    </row>
    <row r="167" spans="2:15" s="66" customFormat="1" ht="12.75" customHeight="1" x14ac:dyDescent="0.2">
      <c r="B167" s="9">
        <v>145</v>
      </c>
      <c r="C167" s="211"/>
      <c r="D167" s="211"/>
      <c r="E167" s="212"/>
      <c r="F167" s="213" t="str">
        <f>IFERROR(VLOOKUP(E167, Z!$A$2:$C$4127, 3, FALSE), "")</f>
        <v/>
      </c>
      <c r="G167" s="214"/>
      <c r="H167" s="219"/>
      <c r="I167" s="219"/>
      <c r="J167" s="215"/>
      <c r="K167" s="211"/>
      <c r="L167" s="212"/>
      <c r="M167" s="213" t="str">
        <f>IFERROR(VLOOKUP(L167, Z!$A$2:$C$4127, 3, FALSE), "")</f>
        <v/>
      </c>
      <c r="N167" s="216"/>
      <c r="O167" s="218">
        <f t="shared" si="2"/>
        <v>0</v>
      </c>
    </row>
    <row r="168" spans="2:15" s="66" customFormat="1" ht="12.75" customHeight="1" x14ac:dyDescent="0.2">
      <c r="B168" s="9">
        <v>146</v>
      </c>
      <c r="C168" s="211"/>
      <c r="D168" s="211"/>
      <c r="E168" s="212"/>
      <c r="F168" s="213" t="str">
        <f>IFERROR(VLOOKUP(E168, Z!$A$2:$C$4127, 3, FALSE), "")</f>
        <v/>
      </c>
      <c r="G168" s="214"/>
      <c r="H168" s="219"/>
      <c r="I168" s="219"/>
      <c r="J168" s="215"/>
      <c r="K168" s="211"/>
      <c r="L168" s="212"/>
      <c r="M168" s="213" t="str">
        <f>IFERROR(VLOOKUP(L168, Z!$A$2:$C$4127, 3, FALSE), "")</f>
        <v/>
      </c>
      <c r="N168" s="216"/>
      <c r="O168" s="218">
        <f t="shared" si="2"/>
        <v>0</v>
      </c>
    </row>
    <row r="169" spans="2:15" s="66" customFormat="1" ht="12.75" customHeight="1" x14ac:dyDescent="0.2">
      <c r="B169" s="9">
        <v>147</v>
      </c>
      <c r="C169" s="211"/>
      <c r="D169" s="211"/>
      <c r="E169" s="212"/>
      <c r="F169" s="213" t="str">
        <f>IFERROR(VLOOKUP(E169, Z!$A$2:$C$4127, 3, FALSE), "")</f>
        <v/>
      </c>
      <c r="G169" s="214"/>
      <c r="H169" s="219"/>
      <c r="I169" s="219"/>
      <c r="J169" s="215"/>
      <c r="K169" s="211"/>
      <c r="L169" s="212"/>
      <c r="M169" s="213" t="str">
        <f>IFERROR(VLOOKUP(L169, Z!$A$2:$C$4127, 3, FALSE), "")</f>
        <v/>
      </c>
      <c r="N169" s="216"/>
      <c r="O169" s="218">
        <f t="shared" si="2"/>
        <v>0</v>
      </c>
    </row>
    <row r="170" spans="2:15" s="66" customFormat="1" ht="12.75" customHeight="1" x14ac:dyDescent="0.2">
      <c r="B170" s="9">
        <v>148</v>
      </c>
      <c r="C170" s="211"/>
      <c r="D170" s="211"/>
      <c r="E170" s="212"/>
      <c r="F170" s="213" t="str">
        <f>IFERROR(VLOOKUP(E170, Z!$A$2:$C$4127, 3, FALSE), "")</f>
        <v/>
      </c>
      <c r="G170" s="214"/>
      <c r="H170" s="219"/>
      <c r="I170" s="219"/>
      <c r="J170" s="215"/>
      <c r="K170" s="211"/>
      <c r="L170" s="212"/>
      <c r="M170" s="213" t="str">
        <f>IFERROR(VLOOKUP(L170, Z!$A$2:$C$4127, 3, FALSE), "")</f>
        <v/>
      </c>
      <c r="N170" s="216"/>
      <c r="O170" s="218">
        <f t="shared" si="2"/>
        <v>0</v>
      </c>
    </row>
    <row r="171" spans="2:15" s="66" customFormat="1" ht="12.75" customHeight="1" x14ac:dyDescent="0.2">
      <c r="B171" s="9">
        <v>149</v>
      </c>
      <c r="C171" s="211"/>
      <c r="D171" s="211"/>
      <c r="E171" s="212"/>
      <c r="F171" s="213" t="str">
        <f>IFERROR(VLOOKUP(E171, Z!$A$2:$C$4127, 3, FALSE), "")</f>
        <v/>
      </c>
      <c r="G171" s="214"/>
      <c r="H171" s="219"/>
      <c r="I171" s="219"/>
      <c r="J171" s="215"/>
      <c r="K171" s="211"/>
      <c r="L171" s="212"/>
      <c r="M171" s="213" t="str">
        <f>IFERROR(VLOOKUP(L171, Z!$A$2:$C$4127, 3, FALSE), "")</f>
        <v/>
      </c>
      <c r="N171" s="216"/>
      <c r="O171" s="218">
        <f t="shared" si="2"/>
        <v>0</v>
      </c>
    </row>
    <row r="172" spans="2:15" s="66" customFormat="1" ht="12.75" customHeight="1" x14ac:dyDescent="0.2">
      <c r="B172" s="9">
        <v>150</v>
      </c>
      <c r="C172" s="211"/>
      <c r="D172" s="211"/>
      <c r="E172" s="212"/>
      <c r="F172" s="213" t="str">
        <f>IFERROR(VLOOKUP(E172, Z!$A$2:$C$4127, 3, FALSE), "")</f>
        <v/>
      </c>
      <c r="G172" s="214"/>
      <c r="H172" s="219"/>
      <c r="I172" s="219"/>
      <c r="J172" s="215"/>
      <c r="K172" s="211"/>
      <c r="L172" s="212"/>
      <c r="M172" s="213" t="str">
        <f>IFERROR(VLOOKUP(L172, Z!$A$2:$C$4127, 3, FALSE), "")</f>
        <v/>
      </c>
      <c r="N172" s="216"/>
      <c r="O172" s="218">
        <f t="shared" si="2"/>
        <v>0</v>
      </c>
    </row>
    <row r="173" spans="2:15" s="66" customFormat="1" ht="12.75" customHeight="1" x14ac:dyDescent="0.2">
      <c r="B173" s="9">
        <v>151</v>
      </c>
      <c r="C173" s="211"/>
      <c r="D173" s="211"/>
      <c r="E173" s="212"/>
      <c r="F173" s="213" t="str">
        <f>IFERROR(VLOOKUP(E173, Z!$A$2:$C$4127, 3, FALSE), "")</f>
        <v/>
      </c>
      <c r="G173" s="214"/>
      <c r="H173" s="219"/>
      <c r="I173" s="219"/>
      <c r="J173" s="215"/>
      <c r="K173" s="211"/>
      <c r="L173" s="212"/>
      <c r="M173" s="213" t="str">
        <f>IFERROR(VLOOKUP(L173, Z!$A$2:$C$4127, 3, FALSE), "")</f>
        <v/>
      </c>
      <c r="N173" s="216"/>
      <c r="O173" s="218">
        <f t="shared" si="2"/>
        <v>0</v>
      </c>
    </row>
    <row r="174" spans="2:15" s="66" customFormat="1" ht="12.75" customHeight="1" x14ac:dyDescent="0.2">
      <c r="B174" s="9">
        <v>152</v>
      </c>
      <c r="C174" s="211"/>
      <c r="D174" s="211"/>
      <c r="E174" s="212"/>
      <c r="F174" s="213" t="str">
        <f>IFERROR(VLOOKUP(E174, Z!$A$2:$C$4127, 3, FALSE), "")</f>
        <v/>
      </c>
      <c r="G174" s="214"/>
      <c r="H174" s="219"/>
      <c r="I174" s="219"/>
      <c r="J174" s="215"/>
      <c r="K174" s="211"/>
      <c r="L174" s="212"/>
      <c r="M174" s="213" t="str">
        <f>IFERROR(VLOOKUP(L174, Z!$A$2:$C$4127, 3, FALSE), "")</f>
        <v/>
      </c>
      <c r="N174" s="216"/>
      <c r="O174" s="218">
        <f t="shared" si="2"/>
        <v>0</v>
      </c>
    </row>
    <row r="175" spans="2:15" s="66" customFormat="1" ht="12.75" customHeight="1" x14ac:dyDescent="0.2">
      <c r="B175" s="9">
        <v>153</v>
      </c>
      <c r="C175" s="211"/>
      <c r="D175" s="211"/>
      <c r="E175" s="212"/>
      <c r="F175" s="213" t="str">
        <f>IFERROR(VLOOKUP(E175, Z!$A$2:$C$4127, 3, FALSE), "")</f>
        <v/>
      </c>
      <c r="G175" s="214"/>
      <c r="H175" s="219"/>
      <c r="I175" s="219"/>
      <c r="J175" s="215"/>
      <c r="K175" s="211"/>
      <c r="L175" s="212"/>
      <c r="M175" s="213" t="str">
        <f>IFERROR(VLOOKUP(L175, Z!$A$2:$C$4127, 3, FALSE), "")</f>
        <v/>
      </c>
      <c r="N175" s="216"/>
      <c r="O175" s="218">
        <f t="shared" si="2"/>
        <v>0</v>
      </c>
    </row>
    <row r="176" spans="2:15" s="66" customFormat="1" ht="12.75" customHeight="1" x14ac:dyDescent="0.2">
      <c r="B176" s="9">
        <v>154</v>
      </c>
      <c r="C176" s="211"/>
      <c r="D176" s="211"/>
      <c r="E176" s="212"/>
      <c r="F176" s="213" t="str">
        <f>IFERROR(VLOOKUP(E176, Z!$A$2:$C$4127, 3, FALSE), "")</f>
        <v/>
      </c>
      <c r="G176" s="214"/>
      <c r="H176" s="219"/>
      <c r="I176" s="219"/>
      <c r="J176" s="215"/>
      <c r="K176" s="211"/>
      <c r="L176" s="212"/>
      <c r="M176" s="213" t="str">
        <f>IFERROR(VLOOKUP(L176, Z!$A$2:$C$4127, 3, FALSE), "")</f>
        <v/>
      </c>
      <c r="N176" s="216"/>
      <c r="O176" s="218">
        <f t="shared" si="2"/>
        <v>0</v>
      </c>
    </row>
    <row r="177" spans="2:15" s="66" customFormat="1" ht="12.75" customHeight="1" x14ac:dyDescent="0.2">
      <c r="B177" s="9">
        <v>155</v>
      </c>
      <c r="C177" s="211"/>
      <c r="D177" s="211"/>
      <c r="E177" s="212"/>
      <c r="F177" s="213" t="str">
        <f>IFERROR(VLOOKUP(E177, Z!$A$2:$C$4127, 3, FALSE), "")</f>
        <v/>
      </c>
      <c r="G177" s="214"/>
      <c r="H177" s="219"/>
      <c r="I177" s="219"/>
      <c r="J177" s="215"/>
      <c r="K177" s="211"/>
      <c r="L177" s="212"/>
      <c r="M177" s="213" t="str">
        <f>IFERROR(VLOOKUP(L177, Z!$A$2:$C$4127, 3, FALSE), "")</f>
        <v/>
      </c>
      <c r="N177" s="216"/>
      <c r="O177" s="218">
        <f t="shared" si="2"/>
        <v>0</v>
      </c>
    </row>
    <row r="178" spans="2:15" s="66" customFormat="1" ht="12.75" customHeight="1" x14ac:dyDescent="0.2">
      <c r="B178" s="9">
        <v>156</v>
      </c>
      <c r="C178" s="211"/>
      <c r="D178" s="211"/>
      <c r="E178" s="212"/>
      <c r="F178" s="213" t="str">
        <f>IFERROR(VLOOKUP(E178, Z!$A$2:$C$4127, 3, FALSE), "")</f>
        <v/>
      </c>
      <c r="G178" s="214"/>
      <c r="H178" s="219"/>
      <c r="I178" s="219"/>
      <c r="J178" s="215"/>
      <c r="K178" s="211"/>
      <c r="L178" s="212"/>
      <c r="M178" s="213" t="str">
        <f>IFERROR(VLOOKUP(L178, Z!$A$2:$C$4127, 3, FALSE), "")</f>
        <v/>
      </c>
      <c r="N178" s="216"/>
      <c r="O178" s="218">
        <f t="shared" si="2"/>
        <v>0</v>
      </c>
    </row>
    <row r="179" spans="2:15" s="66" customFormat="1" ht="12.75" customHeight="1" x14ac:dyDescent="0.2">
      <c r="B179" s="9">
        <v>157</v>
      </c>
      <c r="C179" s="211"/>
      <c r="D179" s="211"/>
      <c r="E179" s="212"/>
      <c r="F179" s="213" t="str">
        <f>IFERROR(VLOOKUP(E179, Z!$A$2:$C$4127, 3, FALSE), "")</f>
        <v/>
      </c>
      <c r="G179" s="214"/>
      <c r="H179" s="219"/>
      <c r="I179" s="219"/>
      <c r="J179" s="215"/>
      <c r="K179" s="211"/>
      <c r="L179" s="212"/>
      <c r="M179" s="213" t="str">
        <f>IFERROR(VLOOKUP(L179, Z!$A$2:$C$4127, 3, FALSE), "")</f>
        <v/>
      </c>
      <c r="N179" s="216"/>
      <c r="O179" s="218">
        <f t="shared" si="2"/>
        <v>0</v>
      </c>
    </row>
    <row r="180" spans="2:15" s="66" customFormat="1" ht="12.75" customHeight="1" x14ac:dyDescent="0.2">
      <c r="B180" s="9">
        <v>158</v>
      </c>
      <c r="C180" s="211"/>
      <c r="D180" s="211"/>
      <c r="E180" s="212"/>
      <c r="F180" s="213" t="str">
        <f>IFERROR(VLOOKUP(E180, Z!$A$2:$C$4127, 3, FALSE), "")</f>
        <v/>
      </c>
      <c r="G180" s="214"/>
      <c r="H180" s="219"/>
      <c r="I180" s="219"/>
      <c r="J180" s="215"/>
      <c r="K180" s="211"/>
      <c r="L180" s="212"/>
      <c r="M180" s="213" t="str">
        <f>IFERROR(VLOOKUP(L180, Z!$A$2:$C$4127, 3, FALSE), "")</f>
        <v/>
      </c>
      <c r="N180" s="216"/>
      <c r="O180" s="218">
        <f t="shared" si="2"/>
        <v>0</v>
      </c>
    </row>
    <row r="181" spans="2:15" s="66" customFormat="1" ht="12.75" customHeight="1" x14ac:dyDescent="0.2">
      <c r="B181" s="9">
        <v>159</v>
      </c>
      <c r="C181" s="211"/>
      <c r="D181" s="211"/>
      <c r="E181" s="212"/>
      <c r="F181" s="213" t="str">
        <f>IFERROR(VLOOKUP(E181, Z!$A$2:$C$4127, 3, FALSE), "")</f>
        <v/>
      </c>
      <c r="G181" s="214"/>
      <c r="H181" s="219"/>
      <c r="I181" s="219"/>
      <c r="J181" s="215"/>
      <c r="K181" s="211"/>
      <c r="L181" s="212"/>
      <c r="M181" s="213" t="str">
        <f>IFERROR(VLOOKUP(L181, Z!$A$2:$C$4127, 3, FALSE), "")</f>
        <v/>
      </c>
      <c r="N181" s="216"/>
      <c r="O181" s="218">
        <f t="shared" si="2"/>
        <v>0</v>
      </c>
    </row>
    <row r="182" spans="2:15" s="66" customFormat="1" ht="12.75" customHeight="1" x14ac:dyDescent="0.2">
      <c r="B182" s="9">
        <v>160</v>
      </c>
      <c r="C182" s="211"/>
      <c r="D182" s="211"/>
      <c r="E182" s="212"/>
      <c r="F182" s="213" t="str">
        <f>IFERROR(VLOOKUP(E182, Z!$A$2:$C$4127, 3, FALSE), "")</f>
        <v/>
      </c>
      <c r="G182" s="214"/>
      <c r="H182" s="219"/>
      <c r="I182" s="219"/>
      <c r="J182" s="215"/>
      <c r="K182" s="211"/>
      <c r="L182" s="212"/>
      <c r="M182" s="213" t="str">
        <f>IFERROR(VLOOKUP(L182, Z!$A$2:$C$4127, 3, FALSE), "")</f>
        <v/>
      </c>
      <c r="N182" s="216"/>
      <c r="O182" s="218">
        <f t="shared" si="2"/>
        <v>0</v>
      </c>
    </row>
    <row r="183" spans="2:15" s="66" customFormat="1" ht="12.75" customHeight="1" x14ac:dyDescent="0.2">
      <c r="B183" s="9">
        <v>161</v>
      </c>
      <c r="C183" s="211"/>
      <c r="D183" s="211"/>
      <c r="E183" s="212"/>
      <c r="F183" s="213" t="str">
        <f>IFERROR(VLOOKUP(E183, Z!$A$2:$C$4127, 3, FALSE), "")</f>
        <v/>
      </c>
      <c r="G183" s="214"/>
      <c r="H183" s="219"/>
      <c r="I183" s="219"/>
      <c r="J183" s="215"/>
      <c r="K183" s="211"/>
      <c r="L183" s="212"/>
      <c r="M183" s="213" t="str">
        <f>IFERROR(VLOOKUP(L183, Z!$A$2:$C$4127, 3, FALSE), "")</f>
        <v/>
      </c>
      <c r="N183" s="216"/>
      <c r="O183" s="218">
        <f t="shared" si="2"/>
        <v>0</v>
      </c>
    </row>
    <row r="184" spans="2:15" s="66" customFormat="1" ht="12.75" customHeight="1" x14ac:dyDescent="0.2">
      <c r="B184" s="9">
        <v>162</v>
      </c>
      <c r="C184" s="211"/>
      <c r="D184" s="211"/>
      <c r="E184" s="212"/>
      <c r="F184" s="213" t="str">
        <f>IFERROR(VLOOKUP(E184, Z!$A$2:$C$4127, 3, FALSE), "")</f>
        <v/>
      </c>
      <c r="G184" s="214"/>
      <c r="H184" s="219"/>
      <c r="I184" s="219"/>
      <c r="J184" s="215"/>
      <c r="K184" s="211"/>
      <c r="L184" s="212"/>
      <c r="M184" s="213" t="str">
        <f>IFERROR(VLOOKUP(L184, Z!$A$2:$C$4127, 3, FALSE), "")</f>
        <v/>
      </c>
      <c r="N184" s="216"/>
      <c r="O184" s="218">
        <f t="shared" si="2"/>
        <v>0</v>
      </c>
    </row>
    <row r="185" spans="2:15" s="66" customFormat="1" ht="12.75" customHeight="1" x14ac:dyDescent="0.2">
      <c r="B185" s="9">
        <v>163</v>
      </c>
      <c r="C185" s="211"/>
      <c r="D185" s="211"/>
      <c r="E185" s="212"/>
      <c r="F185" s="213" t="str">
        <f>IFERROR(VLOOKUP(E185, Z!$A$2:$C$4127, 3, FALSE), "")</f>
        <v/>
      </c>
      <c r="G185" s="214"/>
      <c r="H185" s="219"/>
      <c r="I185" s="219"/>
      <c r="J185" s="215"/>
      <c r="K185" s="211"/>
      <c r="L185" s="212"/>
      <c r="M185" s="213" t="str">
        <f>IFERROR(VLOOKUP(L185, Z!$A$2:$C$4127, 3, FALSE), "")</f>
        <v/>
      </c>
      <c r="N185" s="216"/>
      <c r="O185" s="218">
        <f t="shared" si="2"/>
        <v>0</v>
      </c>
    </row>
    <row r="186" spans="2:15" s="66" customFormat="1" ht="12.75" customHeight="1" x14ac:dyDescent="0.2">
      <c r="B186" s="9">
        <v>164</v>
      </c>
      <c r="C186" s="211"/>
      <c r="D186" s="211"/>
      <c r="E186" s="212"/>
      <c r="F186" s="213" t="str">
        <f>IFERROR(VLOOKUP(E186, Z!$A$2:$C$4127, 3, FALSE), "")</f>
        <v/>
      </c>
      <c r="G186" s="214"/>
      <c r="H186" s="219"/>
      <c r="I186" s="219"/>
      <c r="J186" s="215"/>
      <c r="K186" s="211"/>
      <c r="L186" s="212"/>
      <c r="M186" s="213" t="str">
        <f>IFERROR(VLOOKUP(L186, Z!$A$2:$C$4127, 3, FALSE), "")</f>
        <v/>
      </c>
      <c r="N186" s="216"/>
      <c r="O186" s="218">
        <f t="shared" si="2"/>
        <v>0</v>
      </c>
    </row>
    <row r="187" spans="2:15" s="66" customFormat="1" ht="12.75" customHeight="1" x14ac:dyDescent="0.2">
      <c r="B187" s="9">
        <v>165</v>
      </c>
      <c r="C187" s="211"/>
      <c r="D187" s="211"/>
      <c r="E187" s="212"/>
      <c r="F187" s="213" t="str">
        <f>IFERROR(VLOOKUP(E187, Z!$A$2:$C$4127, 3, FALSE), "")</f>
        <v/>
      </c>
      <c r="G187" s="214"/>
      <c r="H187" s="219"/>
      <c r="I187" s="219"/>
      <c r="J187" s="215"/>
      <c r="K187" s="211"/>
      <c r="L187" s="212"/>
      <c r="M187" s="213" t="str">
        <f>IFERROR(VLOOKUP(L187, Z!$A$2:$C$4127, 3, FALSE), "")</f>
        <v/>
      </c>
      <c r="N187" s="216"/>
      <c r="O187" s="218">
        <f t="shared" si="2"/>
        <v>0</v>
      </c>
    </row>
    <row r="188" spans="2:15" s="66" customFormat="1" ht="12.75" customHeight="1" x14ac:dyDescent="0.2">
      <c r="B188" s="9">
        <v>166</v>
      </c>
      <c r="C188" s="211"/>
      <c r="D188" s="211"/>
      <c r="E188" s="212"/>
      <c r="F188" s="213" t="str">
        <f>IFERROR(VLOOKUP(E188, Z!$A$2:$C$4127, 3, FALSE), "")</f>
        <v/>
      </c>
      <c r="G188" s="214"/>
      <c r="H188" s="219"/>
      <c r="I188" s="219"/>
      <c r="J188" s="215"/>
      <c r="K188" s="211"/>
      <c r="L188" s="212"/>
      <c r="M188" s="213" t="str">
        <f>IFERROR(VLOOKUP(L188, Z!$A$2:$C$4127, 3, FALSE), "")</f>
        <v/>
      </c>
      <c r="N188" s="216"/>
      <c r="O188" s="218">
        <f t="shared" si="2"/>
        <v>0</v>
      </c>
    </row>
    <row r="189" spans="2:15" s="66" customFormat="1" ht="12.75" customHeight="1" x14ac:dyDescent="0.2">
      <c r="B189" s="9">
        <v>167</v>
      </c>
      <c r="C189" s="211"/>
      <c r="D189" s="211"/>
      <c r="E189" s="212"/>
      <c r="F189" s="213" t="str">
        <f>IFERROR(VLOOKUP(E189, Z!$A$2:$C$4127, 3, FALSE), "")</f>
        <v/>
      </c>
      <c r="G189" s="214"/>
      <c r="H189" s="219"/>
      <c r="I189" s="219"/>
      <c r="J189" s="215"/>
      <c r="K189" s="211"/>
      <c r="L189" s="212"/>
      <c r="M189" s="213" t="str">
        <f>IFERROR(VLOOKUP(L189, Z!$A$2:$C$4127, 3, FALSE), "")</f>
        <v/>
      </c>
      <c r="N189" s="216"/>
      <c r="O189" s="218">
        <f t="shared" si="2"/>
        <v>0</v>
      </c>
    </row>
    <row r="190" spans="2:15" s="66" customFormat="1" ht="12.75" customHeight="1" x14ac:dyDescent="0.2">
      <c r="B190" s="9">
        <v>168</v>
      </c>
      <c r="C190" s="211"/>
      <c r="D190" s="211"/>
      <c r="E190" s="212"/>
      <c r="F190" s="213" t="str">
        <f>IFERROR(VLOOKUP(E190, Z!$A$2:$C$4127, 3, FALSE), "")</f>
        <v/>
      </c>
      <c r="G190" s="214"/>
      <c r="H190" s="219"/>
      <c r="I190" s="219"/>
      <c r="J190" s="215"/>
      <c r="K190" s="211"/>
      <c r="L190" s="212"/>
      <c r="M190" s="213" t="str">
        <f>IFERROR(VLOOKUP(L190, Z!$A$2:$C$4127, 3, FALSE), "")</f>
        <v/>
      </c>
      <c r="N190" s="216"/>
      <c r="O190" s="218">
        <f t="shared" si="2"/>
        <v>0</v>
      </c>
    </row>
    <row r="191" spans="2:15" s="66" customFormat="1" ht="12.75" customHeight="1" x14ac:dyDescent="0.2">
      <c r="B191" s="9">
        <v>169</v>
      </c>
      <c r="C191" s="211"/>
      <c r="D191" s="211"/>
      <c r="E191" s="212"/>
      <c r="F191" s="213" t="str">
        <f>IFERROR(VLOOKUP(E191, Z!$A$2:$C$4127, 3, FALSE), "")</f>
        <v/>
      </c>
      <c r="G191" s="214"/>
      <c r="H191" s="219"/>
      <c r="I191" s="219"/>
      <c r="J191" s="215"/>
      <c r="K191" s="211"/>
      <c r="L191" s="212"/>
      <c r="M191" s="213" t="str">
        <f>IFERROR(VLOOKUP(L191, Z!$A$2:$C$4127, 3, FALSE), "")</f>
        <v/>
      </c>
      <c r="N191" s="216"/>
      <c r="O191" s="218">
        <f t="shared" si="2"/>
        <v>0</v>
      </c>
    </row>
    <row r="192" spans="2:15" s="66" customFormat="1" ht="12.75" customHeight="1" x14ac:dyDescent="0.2">
      <c r="B192" s="9">
        <v>170</v>
      </c>
      <c r="C192" s="211"/>
      <c r="D192" s="211"/>
      <c r="E192" s="212"/>
      <c r="F192" s="213" t="str">
        <f>IFERROR(VLOOKUP(E192, Z!$A$2:$C$4127, 3, FALSE), "")</f>
        <v/>
      </c>
      <c r="G192" s="214"/>
      <c r="H192" s="219"/>
      <c r="I192" s="219"/>
      <c r="J192" s="215"/>
      <c r="K192" s="211"/>
      <c r="L192" s="212"/>
      <c r="M192" s="213" t="str">
        <f>IFERROR(VLOOKUP(L192, Z!$A$2:$C$4127, 3, FALSE), "")</f>
        <v/>
      </c>
      <c r="N192" s="216"/>
      <c r="O192" s="218">
        <f t="shared" si="2"/>
        <v>0</v>
      </c>
    </row>
    <row r="193" spans="2:15" s="66" customFormat="1" ht="12.75" customHeight="1" x14ac:dyDescent="0.2">
      <c r="B193" s="9">
        <v>171</v>
      </c>
      <c r="C193" s="211"/>
      <c r="D193" s="211"/>
      <c r="E193" s="212"/>
      <c r="F193" s="213" t="str">
        <f>IFERROR(VLOOKUP(E193, Z!$A$2:$C$4127, 3, FALSE), "")</f>
        <v/>
      </c>
      <c r="G193" s="214"/>
      <c r="H193" s="219"/>
      <c r="I193" s="219"/>
      <c r="J193" s="215"/>
      <c r="K193" s="211"/>
      <c r="L193" s="212"/>
      <c r="M193" s="213" t="str">
        <f>IFERROR(VLOOKUP(L193, Z!$A$2:$C$4127, 3, FALSE), "")</f>
        <v/>
      </c>
      <c r="N193" s="216"/>
      <c r="O193" s="218">
        <f t="shared" si="2"/>
        <v>0</v>
      </c>
    </row>
    <row r="194" spans="2:15" s="66" customFormat="1" ht="12.75" customHeight="1" x14ac:dyDescent="0.2">
      <c r="B194" s="9">
        <v>172</v>
      </c>
      <c r="C194" s="211"/>
      <c r="D194" s="211"/>
      <c r="E194" s="212"/>
      <c r="F194" s="213" t="str">
        <f>IFERROR(VLOOKUP(E194, Z!$A$2:$C$4127, 3, FALSE), "")</f>
        <v/>
      </c>
      <c r="G194" s="214"/>
      <c r="H194" s="219"/>
      <c r="I194" s="219"/>
      <c r="J194" s="215"/>
      <c r="K194" s="211"/>
      <c r="L194" s="212"/>
      <c r="M194" s="213" t="str">
        <f>IFERROR(VLOOKUP(L194, Z!$A$2:$C$4127, 3, FALSE), "")</f>
        <v/>
      </c>
      <c r="N194" s="216"/>
      <c r="O194" s="218">
        <f t="shared" si="2"/>
        <v>0</v>
      </c>
    </row>
    <row r="195" spans="2:15" s="66" customFormat="1" ht="12.75" customHeight="1" x14ac:dyDescent="0.2">
      <c r="B195" s="9">
        <v>173</v>
      </c>
      <c r="C195" s="211"/>
      <c r="D195" s="211"/>
      <c r="E195" s="212"/>
      <c r="F195" s="213" t="str">
        <f>IFERROR(VLOOKUP(E195, Z!$A$2:$C$4127, 3, FALSE), "")</f>
        <v/>
      </c>
      <c r="G195" s="214"/>
      <c r="H195" s="219"/>
      <c r="I195" s="219"/>
      <c r="J195" s="215"/>
      <c r="K195" s="211"/>
      <c r="L195" s="212"/>
      <c r="M195" s="213" t="str">
        <f>IFERROR(VLOOKUP(L195, Z!$A$2:$C$4127, 3, FALSE), "")</f>
        <v/>
      </c>
      <c r="N195" s="216"/>
      <c r="O195" s="218">
        <f t="shared" si="2"/>
        <v>0</v>
      </c>
    </row>
    <row r="196" spans="2:15" s="66" customFormat="1" ht="12.75" customHeight="1" x14ac:dyDescent="0.2">
      <c r="B196" s="9">
        <v>174</v>
      </c>
      <c r="C196" s="211"/>
      <c r="D196" s="211"/>
      <c r="E196" s="212"/>
      <c r="F196" s="213" t="str">
        <f>IFERROR(VLOOKUP(E196, Z!$A$2:$C$4127, 3, FALSE), "")</f>
        <v/>
      </c>
      <c r="G196" s="214"/>
      <c r="H196" s="219"/>
      <c r="I196" s="219"/>
      <c r="J196" s="215"/>
      <c r="K196" s="211"/>
      <c r="L196" s="212"/>
      <c r="M196" s="213" t="str">
        <f>IFERROR(VLOOKUP(L196, Z!$A$2:$C$4127, 3, FALSE), "")</f>
        <v/>
      </c>
      <c r="N196" s="216"/>
      <c r="O196" s="218">
        <f t="shared" si="2"/>
        <v>0</v>
      </c>
    </row>
    <row r="197" spans="2:15" s="66" customFormat="1" ht="12.75" customHeight="1" x14ac:dyDescent="0.2">
      <c r="B197" s="9">
        <v>175</v>
      </c>
      <c r="C197" s="211"/>
      <c r="D197" s="211"/>
      <c r="E197" s="212"/>
      <c r="F197" s="213" t="str">
        <f>IFERROR(VLOOKUP(E197, Z!$A$2:$C$4127, 3, FALSE), "")</f>
        <v/>
      </c>
      <c r="G197" s="214"/>
      <c r="H197" s="219"/>
      <c r="I197" s="219"/>
      <c r="J197" s="215"/>
      <c r="K197" s="211"/>
      <c r="L197" s="212"/>
      <c r="M197" s="213" t="str">
        <f>IFERROR(VLOOKUP(L197, Z!$A$2:$C$4127, 3, FALSE), "")</f>
        <v/>
      </c>
      <c r="N197" s="216"/>
      <c r="O197" s="218">
        <f t="shared" si="2"/>
        <v>0</v>
      </c>
    </row>
    <row r="198" spans="2:15" s="66" customFormat="1" ht="12.75" customHeight="1" x14ac:dyDescent="0.2">
      <c r="B198" s="9">
        <v>176</v>
      </c>
      <c r="C198" s="211"/>
      <c r="D198" s="211"/>
      <c r="E198" s="212"/>
      <c r="F198" s="213" t="str">
        <f>IFERROR(VLOOKUP(E198, Z!$A$2:$C$4127, 3, FALSE), "")</f>
        <v/>
      </c>
      <c r="G198" s="214"/>
      <c r="H198" s="219"/>
      <c r="I198" s="219"/>
      <c r="J198" s="215"/>
      <c r="K198" s="211"/>
      <c r="L198" s="212"/>
      <c r="M198" s="213" t="str">
        <f>IFERROR(VLOOKUP(L198, Z!$A$2:$C$4127, 3, FALSE), "")</f>
        <v/>
      </c>
      <c r="N198" s="216"/>
      <c r="O198" s="218">
        <f t="shared" si="2"/>
        <v>0</v>
      </c>
    </row>
    <row r="199" spans="2:15" s="66" customFormat="1" ht="12.75" customHeight="1" x14ac:dyDescent="0.2">
      <c r="B199" s="9">
        <v>177</v>
      </c>
      <c r="C199" s="211"/>
      <c r="D199" s="211"/>
      <c r="E199" s="212"/>
      <c r="F199" s="213" t="str">
        <f>IFERROR(VLOOKUP(E199, Z!$A$2:$C$4127, 3, FALSE), "")</f>
        <v/>
      </c>
      <c r="G199" s="214"/>
      <c r="H199" s="219"/>
      <c r="I199" s="219"/>
      <c r="J199" s="215"/>
      <c r="K199" s="211"/>
      <c r="L199" s="212"/>
      <c r="M199" s="213" t="str">
        <f>IFERROR(VLOOKUP(L199, Z!$A$2:$C$4127, 3, FALSE), "")</f>
        <v/>
      </c>
      <c r="N199" s="216"/>
      <c r="O199" s="218">
        <f t="shared" si="2"/>
        <v>0</v>
      </c>
    </row>
    <row r="200" spans="2:15" s="66" customFormat="1" ht="12.75" customHeight="1" x14ac:dyDescent="0.2">
      <c r="B200" s="9">
        <v>178</v>
      </c>
      <c r="C200" s="211"/>
      <c r="D200" s="211"/>
      <c r="E200" s="212"/>
      <c r="F200" s="213" t="str">
        <f>IFERROR(VLOOKUP(E200, Z!$A$2:$C$4127, 3, FALSE), "")</f>
        <v/>
      </c>
      <c r="G200" s="214"/>
      <c r="H200" s="219"/>
      <c r="I200" s="219"/>
      <c r="J200" s="215"/>
      <c r="K200" s="211"/>
      <c r="L200" s="212"/>
      <c r="M200" s="213" t="str">
        <f>IFERROR(VLOOKUP(L200, Z!$A$2:$C$4127, 3, FALSE), "")</f>
        <v/>
      </c>
      <c r="N200" s="216"/>
      <c r="O200" s="218">
        <f t="shared" si="2"/>
        <v>0</v>
      </c>
    </row>
    <row r="201" spans="2:15" s="66" customFormat="1" ht="12.75" customHeight="1" x14ac:dyDescent="0.2">
      <c r="B201" s="9">
        <v>179</v>
      </c>
      <c r="C201" s="211"/>
      <c r="D201" s="211"/>
      <c r="E201" s="212"/>
      <c r="F201" s="213" t="str">
        <f>IFERROR(VLOOKUP(E201, Z!$A$2:$C$4127, 3, FALSE), "")</f>
        <v/>
      </c>
      <c r="G201" s="214"/>
      <c r="H201" s="219"/>
      <c r="I201" s="219"/>
      <c r="J201" s="215"/>
      <c r="K201" s="211"/>
      <c r="L201" s="212"/>
      <c r="M201" s="213" t="str">
        <f>IFERROR(VLOOKUP(L201, Z!$A$2:$C$4127, 3, FALSE), "")</f>
        <v/>
      </c>
      <c r="N201" s="216"/>
      <c r="O201" s="218">
        <f t="shared" si="2"/>
        <v>0</v>
      </c>
    </row>
    <row r="202" spans="2:15" s="66" customFormat="1" ht="12.75" customHeight="1" x14ac:dyDescent="0.2">
      <c r="B202" s="9">
        <v>180</v>
      </c>
      <c r="C202" s="211"/>
      <c r="D202" s="211"/>
      <c r="E202" s="212"/>
      <c r="F202" s="213" t="str">
        <f>IFERROR(VLOOKUP(E202, Z!$A$2:$C$4127, 3, FALSE), "")</f>
        <v/>
      </c>
      <c r="G202" s="214"/>
      <c r="H202" s="219"/>
      <c r="I202" s="219"/>
      <c r="J202" s="215"/>
      <c r="K202" s="211"/>
      <c r="L202" s="212"/>
      <c r="M202" s="213" t="str">
        <f>IFERROR(VLOOKUP(L202, Z!$A$2:$C$4127, 3, FALSE), "")</f>
        <v/>
      </c>
      <c r="N202" s="216"/>
      <c r="O202" s="218">
        <f t="shared" si="2"/>
        <v>0</v>
      </c>
    </row>
    <row r="203" spans="2:15" s="66" customFormat="1" ht="12.75" customHeight="1" x14ac:dyDescent="0.2">
      <c r="B203" s="9">
        <v>181</v>
      </c>
      <c r="C203" s="211"/>
      <c r="D203" s="211"/>
      <c r="E203" s="212"/>
      <c r="F203" s="213" t="str">
        <f>IFERROR(VLOOKUP(E203, Z!$A$2:$C$4127, 3, FALSE), "")</f>
        <v/>
      </c>
      <c r="G203" s="214"/>
      <c r="H203" s="219"/>
      <c r="I203" s="219"/>
      <c r="J203" s="215"/>
      <c r="K203" s="211"/>
      <c r="L203" s="212"/>
      <c r="M203" s="213" t="str">
        <f>IFERROR(VLOOKUP(L203, Z!$A$2:$C$4127, 3, FALSE), "")</f>
        <v/>
      </c>
      <c r="N203" s="216"/>
      <c r="O203" s="218">
        <f t="shared" si="2"/>
        <v>0</v>
      </c>
    </row>
    <row r="204" spans="2:15" s="66" customFormat="1" ht="12.75" customHeight="1" x14ac:dyDescent="0.2">
      <c r="B204" s="9">
        <v>182</v>
      </c>
      <c r="C204" s="211"/>
      <c r="D204" s="211"/>
      <c r="E204" s="212"/>
      <c r="F204" s="213" t="str">
        <f>IFERROR(VLOOKUP(E204, Z!$A$2:$C$4127, 3, FALSE), "")</f>
        <v/>
      </c>
      <c r="G204" s="214"/>
      <c r="H204" s="219"/>
      <c r="I204" s="219"/>
      <c r="J204" s="215"/>
      <c r="K204" s="211"/>
      <c r="L204" s="212"/>
      <c r="M204" s="213" t="str">
        <f>IFERROR(VLOOKUP(L204, Z!$A$2:$C$4127, 3, FALSE), "")</f>
        <v/>
      </c>
      <c r="N204" s="216"/>
      <c r="O204" s="218">
        <f t="shared" si="2"/>
        <v>0</v>
      </c>
    </row>
    <row r="205" spans="2:15" s="66" customFormat="1" ht="12.75" customHeight="1" x14ac:dyDescent="0.2">
      <c r="B205" s="9">
        <v>183</v>
      </c>
      <c r="C205" s="211"/>
      <c r="D205" s="211"/>
      <c r="E205" s="212"/>
      <c r="F205" s="213" t="str">
        <f>IFERROR(VLOOKUP(E205, Z!$A$2:$C$4127, 3, FALSE), "")</f>
        <v/>
      </c>
      <c r="G205" s="214"/>
      <c r="H205" s="219"/>
      <c r="I205" s="219"/>
      <c r="J205" s="215"/>
      <c r="K205" s="211"/>
      <c r="L205" s="212"/>
      <c r="M205" s="213" t="str">
        <f>IFERROR(VLOOKUP(L205, Z!$A$2:$C$4127, 3, FALSE), "")</f>
        <v/>
      </c>
      <c r="N205" s="216"/>
      <c r="O205" s="218">
        <f t="shared" si="2"/>
        <v>0</v>
      </c>
    </row>
    <row r="206" spans="2:15" s="66" customFormat="1" ht="12.75" customHeight="1" x14ac:dyDescent="0.2">
      <c r="B206" s="9">
        <v>184</v>
      </c>
      <c r="C206" s="211"/>
      <c r="D206" s="211"/>
      <c r="E206" s="212"/>
      <c r="F206" s="213" t="str">
        <f>IFERROR(VLOOKUP(E206, Z!$A$2:$C$4127, 3, FALSE), "")</f>
        <v/>
      </c>
      <c r="G206" s="214"/>
      <c r="H206" s="219"/>
      <c r="I206" s="219"/>
      <c r="J206" s="215"/>
      <c r="K206" s="211"/>
      <c r="L206" s="212"/>
      <c r="M206" s="213" t="str">
        <f>IFERROR(VLOOKUP(L206, Z!$A$2:$C$4127, 3, FALSE), "")</f>
        <v/>
      </c>
      <c r="N206" s="216"/>
      <c r="O206" s="218">
        <f t="shared" si="2"/>
        <v>0</v>
      </c>
    </row>
    <row r="207" spans="2:15" s="66" customFormat="1" ht="12.75" customHeight="1" x14ac:dyDescent="0.2">
      <c r="B207" s="9">
        <v>185</v>
      </c>
      <c r="C207" s="211"/>
      <c r="D207" s="211"/>
      <c r="E207" s="212"/>
      <c r="F207" s="213" t="str">
        <f>IFERROR(VLOOKUP(E207, Z!$A$2:$C$4127, 3, FALSE), "")</f>
        <v/>
      </c>
      <c r="G207" s="214"/>
      <c r="H207" s="219"/>
      <c r="I207" s="219"/>
      <c r="J207" s="215"/>
      <c r="K207" s="211"/>
      <c r="L207" s="212"/>
      <c r="M207" s="213" t="str">
        <f>IFERROR(VLOOKUP(L207, Z!$A$2:$C$4127, 3, FALSE), "")</f>
        <v/>
      </c>
      <c r="N207" s="216"/>
      <c r="O207" s="218">
        <f t="shared" si="2"/>
        <v>0</v>
      </c>
    </row>
    <row r="208" spans="2:15" s="66" customFormat="1" ht="12.75" customHeight="1" x14ac:dyDescent="0.2">
      <c r="B208" s="9">
        <v>186</v>
      </c>
      <c r="C208" s="211"/>
      <c r="D208" s="211"/>
      <c r="E208" s="212"/>
      <c r="F208" s="213" t="str">
        <f>IFERROR(VLOOKUP(E208, Z!$A$2:$C$4127, 3, FALSE), "")</f>
        <v/>
      </c>
      <c r="G208" s="214"/>
      <c r="H208" s="219"/>
      <c r="I208" s="219"/>
      <c r="J208" s="215"/>
      <c r="K208" s="211"/>
      <c r="L208" s="212"/>
      <c r="M208" s="213" t="str">
        <f>IFERROR(VLOOKUP(L208, Z!$A$2:$C$4127, 3, FALSE), "")</f>
        <v/>
      </c>
      <c r="N208" s="216"/>
      <c r="O208" s="218">
        <f t="shared" si="2"/>
        <v>0</v>
      </c>
    </row>
    <row r="209" spans="2:15" s="66" customFormat="1" ht="12.75" customHeight="1" x14ac:dyDescent="0.2">
      <c r="B209" s="9">
        <v>187</v>
      </c>
      <c r="C209" s="211"/>
      <c r="D209" s="211"/>
      <c r="E209" s="212"/>
      <c r="F209" s="213" t="str">
        <f>IFERROR(VLOOKUP(E209, Z!$A$2:$C$4127, 3, FALSE), "")</f>
        <v/>
      </c>
      <c r="G209" s="214"/>
      <c r="H209" s="219"/>
      <c r="I209" s="219"/>
      <c r="J209" s="215"/>
      <c r="K209" s="211"/>
      <c r="L209" s="212"/>
      <c r="M209" s="213" t="str">
        <f>IFERROR(VLOOKUP(L209, Z!$A$2:$C$4127, 3, FALSE), "")</f>
        <v/>
      </c>
      <c r="N209" s="216"/>
      <c r="O209" s="218">
        <f t="shared" si="2"/>
        <v>0</v>
      </c>
    </row>
    <row r="210" spans="2:15" s="66" customFormat="1" ht="12.75" customHeight="1" x14ac:dyDescent="0.2">
      <c r="B210" s="9">
        <v>188</v>
      </c>
      <c r="C210" s="211"/>
      <c r="D210" s="211"/>
      <c r="E210" s="212"/>
      <c r="F210" s="213" t="str">
        <f>IFERROR(VLOOKUP(E210, Z!$A$2:$C$4127, 3, FALSE), "")</f>
        <v/>
      </c>
      <c r="G210" s="214"/>
      <c r="H210" s="219"/>
      <c r="I210" s="219"/>
      <c r="J210" s="215"/>
      <c r="K210" s="211"/>
      <c r="L210" s="212"/>
      <c r="M210" s="213" t="str">
        <f>IFERROR(VLOOKUP(L210, Z!$A$2:$C$4127, 3, FALSE), "")</f>
        <v/>
      </c>
      <c r="N210" s="216"/>
      <c r="O210" s="218">
        <f t="shared" si="2"/>
        <v>0</v>
      </c>
    </row>
    <row r="211" spans="2:15" s="66" customFormat="1" ht="12.75" customHeight="1" x14ac:dyDescent="0.2">
      <c r="B211" s="9">
        <v>189</v>
      </c>
      <c r="C211" s="211"/>
      <c r="D211" s="211"/>
      <c r="E211" s="212"/>
      <c r="F211" s="213" t="str">
        <f>IFERROR(VLOOKUP(E211, Z!$A$2:$C$4127, 3, FALSE), "")</f>
        <v/>
      </c>
      <c r="G211" s="214"/>
      <c r="H211" s="219"/>
      <c r="I211" s="219"/>
      <c r="J211" s="215"/>
      <c r="K211" s="211"/>
      <c r="L211" s="212"/>
      <c r="M211" s="213" t="str">
        <f>IFERROR(VLOOKUP(L211, Z!$A$2:$C$4127, 3, FALSE), "")</f>
        <v/>
      </c>
      <c r="N211" s="216"/>
      <c r="O211" s="218">
        <f t="shared" si="2"/>
        <v>0</v>
      </c>
    </row>
    <row r="212" spans="2:15" s="66" customFormat="1" ht="12.75" customHeight="1" x14ac:dyDescent="0.2">
      <c r="B212" s="9">
        <v>190</v>
      </c>
      <c r="C212" s="211"/>
      <c r="D212" s="211"/>
      <c r="E212" s="212"/>
      <c r="F212" s="213" t="str">
        <f>IFERROR(VLOOKUP(E212, Z!$A$2:$C$4127, 3, FALSE), "")</f>
        <v/>
      </c>
      <c r="G212" s="214"/>
      <c r="H212" s="219"/>
      <c r="I212" s="219"/>
      <c r="J212" s="215"/>
      <c r="K212" s="211"/>
      <c r="L212" s="212"/>
      <c r="M212" s="213" t="str">
        <f>IFERROR(VLOOKUP(L212, Z!$A$2:$C$4127, 3, FALSE), "")</f>
        <v/>
      </c>
      <c r="N212" s="216"/>
      <c r="O212" s="218">
        <f t="shared" si="2"/>
        <v>0</v>
      </c>
    </row>
    <row r="213" spans="2:15" s="66" customFormat="1" ht="12.75" customHeight="1" x14ac:dyDescent="0.2">
      <c r="B213" s="9">
        <v>191</v>
      </c>
      <c r="C213" s="211"/>
      <c r="D213" s="211"/>
      <c r="E213" s="212"/>
      <c r="F213" s="213" t="str">
        <f>IFERROR(VLOOKUP(E213, Z!$A$2:$C$4127, 3, FALSE), "")</f>
        <v/>
      </c>
      <c r="G213" s="214"/>
      <c r="H213" s="219"/>
      <c r="I213" s="219"/>
      <c r="J213" s="215"/>
      <c r="K213" s="211"/>
      <c r="L213" s="212"/>
      <c r="M213" s="213" t="str">
        <f>IFERROR(VLOOKUP(L213, Z!$A$2:$C$4127, 3, FALSE), "")</f>
        <v/>
      </c>
      <c r="N213" s="216"/>
      <c r="O213" s="218">
        <f t="shared" si="2"/>
        <v>0</v>
      </c>
    </row>
    <row r="214" spans="2:15" s="66" customFormat="1" ht="12.75" customHeight="1" x14ac:dyDescent="0.2">
      <c r="B214" s="9">
        <v>192</v>
      </c>
      <c r="C214" s="211"/>
      <c r="D214" s="211"/>
      <c r="E214" s="212"/>
      <c r="F214" s="213" t="str">
        <f>IFERROR(VLOOKUP(E214, Z!$A$2:$C$4127, 3, FALSE), "")</f>
        <v/>
      </c>
      <c r="G214" s="214"/>
      <c r="H214" s="219"/>
      <c r="I214" s="219"/>
      <c r="J214" s="215"/>
      <c r="K214" s="211"/>
      <c r="L214" s="212"/>
      <c r="M214" s="213" t="str">
        <f>IFERROR(VLOOKUP(L214, Z!$A$2:$C$4127, 3, FALSE), "")</f>
        <v/>
      </c>
      <c r="N214" s="216"/>
      <c r="O214" s="218">
        <f t="shared" si="2"/>
        <v>0</v>
      </c>
    </row>
    <row r="215" spans="2:15" s="66" customFormat="1" ht="12.75" customHeight="1" x14ac:dyDescent="0.2">
      <c r="B215" s="9">
        <v>193</v>
      </c>
      <c r="C215" s="211"/>
      <c r="D215" s="211"/>
      <c r="E215" s="212"/>
      <c r="F215" s="213" t="str">
        <f>IFERROR(VLOOKUP(E215, Z!$A$2:$C$4127, 3, FALSE), "")</f>
        <v/>
      </c>
      <c r="G215" s="214"/>
      <c r="H215" s="219"/>
      <c r="I215" s="219"/>
      <c r="J215" s="215"/>
      <c r="K215" s="211"/>
      <c r="L215" s="212"/>
      <c r="M215" s="213" t="str">
        <f>IFERROR(VLOOKUP(L215, Z!$A$2:$C$4127, 3, FALSE), "")</f>
        <v/>
      </c>
      <c r="N215" s="216"/>
      <c r="O215" s="218">
        <f t="shared" si="2"/>
        <v>0</v>
      </c>
    </row>
    <row r="216" spans="2:15" s="66" customFormat="1" ht="12.75" customHeight="1" x14ac:dyDescent="0.2">
      <c r="B216" s="9">
        <v>194</v>
      </c>
      <c r="C216" s="211"/>
      <c r="D216" s="211"/>
      <c r="E216" s="212"/>
      <c r="F216" s="213" t="str">
        <f>IFERROR(VLOOKUP(E216, Z!$A$2:$C$4127, 3, FALSE), "")</f>
        <v/>
      </c>
      <c r="G216" s="214"/>
      <c r="H216" s="219"/>
      <c r="I216" s="219"/>
      <c r="J216" s="215"/>
      <c r="K216" s="211"/>
      <c r="L216" s="212"/>
      <c r="M216" s="213" t="str">
        <f>IFERROR(VLOOKUP(L216, Z!$A$2:$C$4127, 3, FALSE), "")</f>
        <v/>
      </c>
      <c r="N216" s="216"/>
      <c r="O216" s="218">
        <f t="shared" ref="O216:O279" si="3">MAX(0, 8*0.75*(H216-I216))</f>
        <v>0</v>
      </c>
    </row>
    <row r="217" spans="2:15" s="66" customFormat="1" ht="12.75" customHeight="1" x14ac:dyDescent="0.2">
      <c r="B217" s="9">
        <v>195</v>
      </c>
      <c r="C217" s="211"/>
      <c r="D217" s="211"/>
      <c r="E217" s="212"/>
      <c r="F217" s="213" t="str">
        <f>IFERROR(VLOOKUP(E217, Z!$A$2:$C$4127, 3, FALSE), "")</f>
        <v/>
      </c>
      <c r="G217" s="214"/>
      <c r="H217" s="219"/>
      <c r="I217" s="219"/>
      <c r="J217" s="215"/>
      <c r="K217" s="211"/>
      <c r="L217" s="212"/>
      <c r="M217" s="213" t="str">
        <f>IFERROR(VLOOKUP(L217, Z!$A$2:$C$4127, 3, FALSE), "")</f>
        <v/>
      </c>
      <c r="N217" s="216"/>
      <c r="O217" s="218">
        <f t="shared" si="3"/>
        <v>0</v>
      </c>
    </row>
    <row r="218" spans="2:15" s="66" customFormat="1" ht="12.75" customHeight="1" x14ac:dyDescent="0.2">
      <c r="B218" s="9">
        <v>196</v>
      </c>
      <c r="C218" s="211"/>
      <c r="D218" s="211"/>
      <c r="E218" s="212"/>
      <c r="F218" s="213" t="str">
        <f>IFERROR(VLOOKUP(E218, Z!$A$2:$C$4127, 3, FALSE), "")</f>
        <v/>
      </c>
      <c r="G218" s="214"/>
      <c r="H218" s="219"/>
      <c r="I218" s="219"/>
      <c r="J218" s="215"/>
      <c r="K218" s="211"/>
      <c r="L218" s="212"/>
      <c r="M218" s="213" t="str">
        <f>IFERROR(VLOOKUP(L218, Z!$A$2:$C$4127, 3, FALSE), "")</f>
        <v/>
      </c>
      <c r="N218" s="216"/>
      <c r="O218" s="218">
        <f t="shared" si="3"/>
        <v>0</v>
      </c>
    </row>
    <row r="219" spans="2:15" s="66" customFormat="1" ht="12.75" customHeight="1" x14ac:dyDescent="0.2">
      <c r="B219" s="9">
        <v>197</v>
      </c>
      <c r="C219" s="211"/>
      <c r="D219" s="211"/>
      <c r="E219" s="212"/>
      <c r="F219" s="213" t="str">
        <f>IFERROR(VLOOKUP(E219, Z!$A$2:$C$4127, 3, FALSE), "")</f>
        <v/>
      </c>
      <c r="G219" s="214"/>
      <c r="H219" s="219"/>
      <c r="I219" s="219"/>
      <c r="J219" s="215"/>
      <c r="K219" s="211"/>
      <c r="L219" s="212"/>
      <c r="M219" s="213" t="str">
        <f>IFERROR(VLOOKUP(L219, Z!$A$2:$C$4127, 3, FALSE), "")</f>
        <v/>
      </c>
      <c r="N219" s="216"/>
      <c r="O219" s="218">
        <f t="shared" si="3"/>
        <v>0</v>
      </c>
    </row>
    <row r="220" spans="2:15" s="66" customFormat="1" ht="12.75" customHeight="1" x14ac:dyDescent="0.2">
      <c r="B220" s="9">
        <v>198</v>
      </c>
      <c r="C220" s="211"/>
      <c r="D220" s="211"/>
      <c r="E220" s="212"/>
      <c r="F220" s="213" t="str">
        <f>IFERROR(VLOOKUP(E220, Z!$A$2:$C$4127, 3, FALSE), "")</f>
        <v/>
      </c>
      <c r="G220" s="214"/>
      <c r="H220" s="219"/>
      <c r="I220" s="219"/>
      <c r="J220" s="215"/>
      <c r="K220" s="211"/>
      <c r="L220" s="212"/>
      <c r="M220" s="213" t="str">
        <f>IFERROR(VLOOKUP(L220, Z!$A$2:$C$4127, 3, FALSE), "")</f>
        <v/>
      </c>
      <c r="N220" s="216"/>
      <c r="O220" s="218">
        <f t="shared" si="3"/>
        <v>0</v>
      </c>
    </row>
    <row r="221" spans="2:15" s="66" customFormat="1" ht="12.75" customHeight="1" x14ac:dyDescent="0.2">
      <c r="B221" s="9">
        <v>199</v>
      </c>
      <c r="C221" s="211"/>
      <c r="D221" s="211"/>
      <c r="E221" s="212"/>
      <c r="F221" s="213" t="str">
        <f>IFERROR(VLOOKUP(E221, Z!$A$2:$C$4127, 3, FALSE), "")</f>
        <v/>
      </c>
      <c r="G221" s="214"/>
      <c r="H221" s="219"/>
      <c r="I221" s="219"/>
      <c r="J221" s="215"/>
      <c r="K221" s="211"/>
      <c r="L221" s="212"/>
      <c r="M221" s="213" t="str">
        <f>IFERROR(VLOOKUP(L221, Z!$A$2:$C$4127, 3, FALSE), "")</f>
        <v/>
      </c>
      <c r="N221" s="216"/>
      <c r="O221" s="218">
        <f t="shared" si="3"/>
        <v>0</v>
      </c>
    </row>
    <row r="222" spans="2:15" s="66" customFormat="1" ht="12.75" customHeight="1" x14ac:dyDescent="0.2">
      <c r="B222" s="9">
        <v>200</v>
      </c>
      <c r="C222" s="211"/>
      <c r="D222" s="211"/>
      <c r="E222" s="212"/>
      <c r="F222" s="213" t="str">
        <f>IFERROR(VLOOKUP(E222, Z!$A$2:$C$4127, 3, FALSE), "")</f>
        <v/>
      </c>
      <c r="G222" s="214"/>
      <c r="H222" s="219"/>
      <c r="I222" s="219"/>
      <c r="J222" s="215"/>
      <c r="K222" s="211"/>
      <c r="L222" s="212"/>
      <c r="M222" s="213" t="str">
        <f>IFERROR(VLOOKUP(L222, Z!$A$2:$C$4127, 3, FALSE), "")</f>
        <v/>
      </c>
      <c r="N222" s="216"/>
      <c r="O222" s="218">
        <f t="shared" si="3"/>
        <v>0</v>
      </c>
    </row>
    <row r="223" spans="2:15" s="66" customFormat="1" ht="12.75" customHeight="1" x14ac:dyDescent="0.2">
      <c r="B223" s="9">
        <v>201</v>
      </c>
      <c r="C223" s="211"/>
      <c r="D223" s="211"/>
      <c r="E223" s="212"/>
      <c r="F223" s="213" t="str">
        <f>IFERROR(VLOOKUP(E223, Z!$A$2:$C$4127, 3, FALSE), "")</f>
        <v/>
      </c>
      <c r="G223" s="214"/>
      <c r="H223" s="219"/>
      <c r="I223" s="219"/>
      <c r="J223" s="215"/>
      <c r="K223" s="211"/>
      <c r="L223" s="212"/>
      <c r="M223" s="213" t="str">
        <f>IFERROR(VLOOKUP(L223, Z!$A$2:$C$4127, 3, FALSE), "")</f>
        <v/>
      </c>
      <c r="N223" s="216"/>
      <c r="O223" s="218">
        <f t="shared" si="3"/>
        <v>0</v>
      </c>
    </row>
    <row r="224" spans="2:15" s="66" customFormat="1" ht="12.75" customHeight="1" x14ac:dyDescent="0.2">
      <c r="B224" s="9">
        <v>202</v>
      </c>
      <c r="C224" s="211"/>
      <c r="D224" s="211"/>
      <c r="E224" s="212"/>
      <c r="F224" s="213" t="str">
        <f>IFERROR(VLOOKUP(E224, Z!$A$2:$C$4127, 3, FALSE), "")</f>
        <v/>
      </c>
      <c r="G224" s="214"/>
      <c r="H224" s="219"/>
      <c r="I224" s="219"/>
      <c r="J224" s="215"/>
      <c r="K224" s="211"/>
      <c r="L224" s="212"/>
      <c r="M224" s="213" t="str">
        <f>IFERROR(VLOOKUP(L224, Z!$A$2:$C$4127, 3, FALSE), "")</f>
        <v/>
      </c>
      <c r="N224" s="216"/>
      <c r="O224" s="218">
        <f t="shared" si="3"/>
        <v>0</v>
      </c>
    </row>
    <row r="225" spans="2:15" s="66" customFormat="1" ht="12.75" customHeight="1" x14ac:dyDescent="0.2">
      <c r="B225" s="9">
        <v>203</v>
      </c>
      <c r="C225" s="211"/>
      <c r="D225" s="211"/>
      <c r="E225" s="212"/>
      <c r="F225" s="213" t="str">
        <f>IFERROR(VLOOKUP(E225, Z!$A$2:$C$4127, 3, FALSE), "")</f>
        <v/>
      </c>
      <c r="G225" s="214"/>
      <c r="H225" s="219"/>
      <c r="I225" s="219"/>
      <c r="J225" s="215"/>
      <c r="K225" s="211"/>
      <c r="L225" s="212"/>
      <c r="M225" s="213" t="str">
        <f>IFERROR(VLOOKUP(L225, Z!$A$2:$C$4127, 3, FALSE), "")</f>
        <v/>
      </c>
      <c r="N225" s="216"/>
      <c r="O225" s="218">
        <f t="shared" si="3"/>
        <v>0</v>
      </c>
    </row>
    <row r="226" spans="2:15" s="66" customFormat="1" ht="12.75" customHeight="1" x14ac:dyDescent="0.2">
      <c r="B226" s="9">
        <v>204</v>
      </c>
      <c r="C226" s="211"/>
      <c r="D226" s="211"/>
      <c r="E226" s="212"/>
      <c r="F226" s="213" t="str">
        <f>IFERROR(VLOOKUP(E226, Z!$A$2:$C$4127, 3, FALSE), "")</f>
        <v/>
      </c>
      <c r="G226" s="214"/>
      <c r="H226" s="219"/>
      <c r="I226" s="219"/>
      <c r="J226" s="215"/>
      <c r="K226" s="211"/>
      <c r="L226" s="212"/>
      <c r="M226" s="213" t="str">
        <f>IFERROR(VLOOKUP(L226, Z!$A$2:$C$4127, 3, FALSE), "")</f>
        <v/>
      </c>
      <c r="N226" s="216"/>
      <c r="O226" s="218">
        <f t="shared" si="3"/>
        <v>0</v>
      </c>
    </row>
    <row r="227" spans="2:15" s="66" customFormat="1" ht="12.75" customHeight="1" x14ac:dyDescent="0.2">
      <c r="B227" s="9">
        <v>205</v>
      </c>
      <c r="C227" s="211"/>
      <c r="D227" s="211"/>
      <c r="E227" s="212"/>
      <c r="F227" s="213" t="str">
        <f>IFERROR(VLOOKUP(E227, Z!$A$2:$C$4127, 3, FALSE), "")</f>
        <v/>
      </c>
      <c r="G227" s="214"/>
      <c r="H227" s="219"/>
      <c r="I227" s="219"/>
      <c r="J227" s="215"/>
      <c r="K227" s="211"/>
      <c r="L227" s="212"/>
      <c r="M227" s="213" t="str">
        <f>IFERROR(VLOOKUP(L227, Z!$A$2:$C$4127, 3, FALSE), "")</f>
        <v/>
      </c>
      <c r="N227" s="216"/>
      <c r="O227" s="218">
        <f t="shared" si="3"/>
        <v>0</v>
      </c>
    </row>
    <row r="228" spans="2:15" s="66" customFormat="1" ht="12.75" customHeight="1" x14ac:dyDescent="0.2">
      <c r="B228" s="9">
        <v>206</v>
      </c>
      <c r="C228" s="211"/>
      <c r="D228" s="211"/>
      <c r="E228" s="212"/>
      <c r="F228" s="213" t="str">
        <f>IFERROR(VLOOKUP(E228, Z!$A$2:$C$4127, 3, FALSE), "")</f>
        <v/>
      </c>
      <c r="G228" s="214"/>
      <c r="H228" s="219"/>
      <c r="I228" s="219"/>
      <c r="J228" s="215"/>
      <c r="K228" s="211"/>
      <c r="L228" s="212"/>
      <c r="M228" s="213" t="str">
        <f>IFERROR(VLOOKUP(L228, Z!$A$2:$C$4127, 3, FALSE), "")</f>
        <v/>
      </c>
      <c r="N228" s="216"/>
      <c r="O228" s="218">
        <f t="shared" si="3"/>
        <v>0</v>
      </c>
    </row>
    <row r="229" spans="2:15" s="66" customFormat="1" ht="12.75" customHeight="1" x14ac:dyDescent="0.2">
      <c r="B229" s="9">
        <v>207</v>
      </c>
      <c r="C229" s="211"/>
      <c r="D229" s="211"/>
      <c r="E229" s="212"/>
      <c r="F229" s="213" t="str">
        <f>IFERROR(VLOOKUP(E229, Z!$A$2:$C$4127, 3, FALSE), "")</f>
        <v/>
      </c>
      <c r="G229" s="214"/>
      <c r="H229" s="219"/>
      <c r="I229" s="219"/>
      <c r="J229" s="215"/>
      <c r="K229" s="211"/>
      <c r="L229" s="212"/>
      <c r="M229" s="213" t="str">
        <f>IFERROR(VLOOKUP(L229, Z!$A$2:$C$4127, 3, FALSE), "")</f>
        <v/>
      </c>
      <c r="N229" s="216"/>
      <c r="O229" s="218">
        <f t="shared" si="3"/>
        <v>0</v>
      </c>
    </row>
    <row r="230" spans="2:15" s="66" customFormat="1" ht="12.75" customHeight="1" x14ac:dyDescent="0.2">
      <c r="B230" s="9">
        <v>208</v>
      </c>
      <c r="C230" s="211"/>
      <c r="D230" s="211"/>
      <c r="E230" s="212"/>
      <c r="F230" s="213" t="str">
        <f>IFERROR(VLOOKUP(E230, Z!$A$2:$C$4127, 3, FALSE), "")</f>
        <v/>
      </c>
      <c r="G230" s="214"/>
      <c r="H230" s="219"/>
      <c r="I230" s="219"/>
      <c r="J230" s="215"/>
      <c r="K230" s="211"/>
      <c r="L230" s="212"/>
      <c r="M230" s="213" t="str">
        <f>IFERROR(VLOOKUP(L230, Z!$A$2:$C$4127, 3, FALSE), "")</f>
        <v/>
      </c>
      <c r="N230" s="216"/>
      <c r="O230" s="218">
        <f t="shared" si="3"/>
        <v>0</v>
      </c>
    </row>
    <row r="231" spans="2:15" s="66" customFormat="1" ht="12.75" customHeight="1" x14ac:dyDescent="0.2">
      <c r="B231" s="9">
        <v>209</v>
      </c>
      <c r="C231" s="211"/>
      <c r="D231" s="211"/>
      <c r="E231" s="212"/>
      <c r="F231" s="213" t="str">
        <f>IFERROR(VLOOKUP(E231, Z!$A$2:$C$4127, 3, FALSE), "")</f>
        <v/>
      </c>
      <c r="G231" s="214"/>
      <c r="H231" s="219"/>
      <c r="I231" s="219"/>
      <c r="J231" s="215"/>
      <c r="K231" s="211"/>
      <c r="L231" s="212"/>
      <c r="M231" s="213" t="str">
        <f>IFERROR(VLOOKUP(L231, Z!$A$2:$C$4127, 3, FALSE), "")</f>
        <v/>
      </c>
      <c r="N231" s="216"/>
      <c r="O231" s="218">
        <f t="shared" si="3"/>
        <v>0</v>
      </c>
    </row>
    <row r="232" spans="2:15" s="66" customFormat="1" ht="12.75" customHeight="1" x14ac:dyDescent="0.2">
      <c r="B232" s="9">
        <v>210</v>
      </c>
      <c r="C232" s="211"/>
      <c r="D232" s="211"/>
      <c r="E232" s="212"/>
      <c r="F232" s="213" t="str">
        <f>IFERROR(VLOOKUP(E232, Z!$A$2:$C$4127, 3, FALSE), "")</f>
        <v/>
      </c>
      <c r="G232" s="214"/>
      <c r="H232" s="219"/>
      <c r="I232" s="219"/>
      <c r="J232" s="215"/>
      <c r="K232" s="211"/>
      <c r="L232" s="212"/>
      <c r="M232" s="213" t="str">
        <f>IFERROR(VLOOKUP(L232, Z!$A$2:$C$4127, 3, FALSE), "")</f>
        <v/>
      </c>
      <c r="N232" s="216"/>
      <c r="O232" s="218">
        <f t="shared" si="3"/>
        <v>0</v>
      </c>
    </row>
    <row r="233" spans="2:15" s="66" customFormat="1" ht="12.75" customHeight="1" x14ac:dyDescent="0.2">
      <c r="B233" s="9">
        <v>211</v>
      </c>
      <c r="C233" s="211"/>
      <c r="D233" s="211"/>
      <c r="E233" s="212"/>
      <c r="F233" s="213" t="str">
        <f>IFERROR(VLOOKUP(E233, Z!$A$2:$C$4127, 3, FALSE), "")</f>
        <v/>
      </c>
      <c r="G233" s="214"/>
      <c r="H233" s="219"/>
      <c r="I233" s="219"/>
      <c r="J233" s="215"/>
      <c r="K233" s="211"/>
      <c r="L233" s="212"/>
      <c r="M233" s="213" t="str">
        <f>IFERROR(VLOOKUP(L233, Z!$A$2:$C$4127, 3, FALSE), "")</f>
        <v/>
      </c>
      <c r="N233" s="216"/>
      <c r="O233" s="218">
        <f t="shared" si="3"/>
        <v>0</v>
      </c>
    </row>
    <row r="234" spans="2:15" s="66" customFormat="1" ht="12.75" customHeight="1" x14ac:dyDescent="0.2">
      <c r="B234" s="9">
        <v>212</v>
      </c>
      <c r="C234" s="211"/>
      <c r="D234" s="211"/>
      <c r="E234" s="212"/>
      <c r="F234" s="213" t="str">
        <f>IFERROR(VLOOKUP(E234, Z!$A$2:$C$4127, 3, FALSE), "")</f>
        <v/>
      </c>
      <c r="G234" s="214"/>
      <c r="H234" s="219"/>
      <c r="I234" s="219"/>
      <c r="J234" s="215"/>
      <c r="K234" s="211"/>
      <c r="L234" s="212"/>
      <c r="M234" s="213" t="str">
        <f>IFERROR(VLOOKUP(L234, Z!$A$2:$C$4127, 3, FALSE), "")</f>
        <v/>
      </c>
      <c r="N234" s="216"/>
      <c r="O234" s="218">
        <f t="shared" si="3"/>
        <v>0</v>
      </c>
    </row>
    <row r="235" spans="2:15" s="66" customFormat="1" ht="12.75" customHeight="1" x14ac:dyDescent="0.2">
      <c r="B235" s="9">
        <v>213</v>
      </c>
      <c r="C235" s="211"/>
      <c r="D235" s="211"/>
      <c r="E235" s="212"/>
      <c r="F235" s="213" t="str">
        <f>IFERROR(VLOOKUP(E235, Z!$A$2:$C$4127, 3, FALSE), "")</f>
        <v/>
      </c>
      <c r="G235" s="214"/>
      <c r="H235" s="219"/>
      <c r="I235" s="219"/>
      <c r="J235" s="215"/>
      <c r="K235" s="211"/>
      <c r="L235" s="212"/>
      <c r="M235" s="213" t="str">
        <f>IFERROR(VLOOKUP(L235, Z!$A$2:$C$4127, 3, FALSE), "")</f>
        <v/>
      </c>
      <c r="N235" s="216"/>
      <c r="O235" s="218">
        <f t="shared" si="3"/>
        <v>0</v>
      </c>
    </row>
    <row r="236" spans="2:15" s="66" customFormat="1" ht="12.75" customHeight="1" x14ac:dyDescent="0.2">
      <c r="B236" s="9">
        <v>214</v>
      </c>
      <c r="C236" s="211"/>
      <c r="D236" s="211"/>
      <c r="E236" s="212"/>
      <c r="F236" s="213" t="str">
        <f>IFERROR(VLOOKUP(E236, Z!$A$2:$C$4127, 3, FALSE), "")</f>
        <v/>
      </c>
      <c r="G236" s="214"/>
      <c r="H236" s="219"/>
      <c r="I236" s="219"/>
      <c r="J236" s="215"/>
      <c r="K236" s="211"/>
      <c r="L236" s="212"/>
      <c r="M236" s="213" t="str">
        <f>IFERROR(VLOOKUP(L236, Z!$A$2:$C$4127, 3, FALSE), "")</f>
        <v/>
      </c>
      <c r="N236" s="216"/>
      <c r="O236" s="218">
        <f t="shared" si="3"/>
        <v>0</v>
      </c>
    </row>
    <row r="237" spans="2:15" s="66" customFormat="1" ht="12.75" customHeight="1" x14ac:dyDescent="0.2">
      <c r="B237" s="9">
        <v>215</v>
      </c>
      <c r="C237" s="211"/>
      <c r="D237" s="211"/>
      <c r="E237" s="212"/>
      <c r="F237" s="213" t="str">
        <f>IFERROR(VLOOKUP(E237, Z!$A$2:$C$4127, 3, FALSE), "")</f>
        <v/>
      </c>
      <c r="G237" s="214"/>
      <c r="H237" s="219"/>
      <c r="I237" s="219"/>
      <c r="J237" s="215"/>
      <c r="K237" s="211"/>
      <c r="L237" s="212"/>
      <c r="M237" s="213" t="str">
        <f>IFERROR(VLOOKUP(L237, Z!$A$2:$C$4127, 3, FALSE), "")</f>
        <v/>
      </c>
      <c r="N237" s="216"/>
      <c r="O237" s="218">
        <f t="shared" si="3"/>
        <v>0</v>
      </c>
    </row>
    <row r="238" spans="2:15" s="66" customFormat="1" ht="12.75" customHeight="1" x14ac:dyDescent="0.2">
      <c r="B238" s="9">
        <v>216</v>
      </c>
      <c r="C238" s="211"/>
      <c r="D238" s="211"/>
      <c r="E238" s="212"/>
      <c r="F238" s="213" t="str">
        <f>IFERROR(VLOOKUP(E238, Z!$A$2:$C$4127, 3, FALSE), "")</f>
        <v/>
      </c>
      <c r="G238" s="214"/>
      <c r="H238" s="219"/>
      <c r="I238" s="219"/>
      <c r="J238" s="215"/>
      <c r="K238" s="211"/>
      <c r="L238" s="212"/>
      <c r="M238" s="213" t="str">
        <f>IFERROR(VLOOKUP(L238, Z!$A$2:$C$4127, 3, FALSE), "")</f>
        <v/>
      </c>
      <c r="N238" s="216"/>
      <c r="O238" s="218">
        <f t="shared" si="3"/>
        <v>0</v>
      </c>
    </row>
    <row r="239" spans="2:15" s="66" customFormat="1" ht="12.75" customHeight="1" x14ac:dyDescent="0.2">
      <c r="B239" s="9">
        <v>217</v>
      </c>
      <c r="C239" s="211"/>
      <c r="D239" s="211"/>
      <c r="E239" s="212"/>
      <c r="F239" s="213" t="str">
        <f>IFERROR(VLOOKUP(E239, Z!$A$2:$C$4127, 3, FALSE), "")</f>
        <v/>
      </c>
      <c r="G239" s="214"/>
      <c r="H239" s="219"/>
      <c r="I239" s="219"/>
      <c r="J239" s="215"/>
      <c r="K239" s="211"/>
      <c r="L239" s="212"/>
      <c r="M239" s="213" t="str">
        <f>IFERROR(VLOOKUP(L239, Z!$A$2:$C$4127, 3, FALSE), "")</f>
        <v/>
      </c>
      <c r="N239" s="216"/>
      <c r="O239" s="218">
        <f t="shared" si="3"/>
        <v>0</v>
      </c>
    </row>
    <row r="240" spans="2:15" s="66" customFormat="1" ht="12.75" customHeight="1" x14ac:dyDescent="0.2">
      <c r="B240" s="9">
        <v>218</v>
      </c>
      <c r="C240" s="211"/>
      <c r="D240" s="211"/>
      <c r="E240" s="212"/>
      <c r="F240" s="213" t="str">
        <f>IFERROR(VLOOKUP(E240, Z!$A$2:$C$4127, 3, FALSE), "")</f>
        <v/>
      </c>
      <c r="G240" s="214"/>
      <c r="H240" s="219"/>
      <c r="I240" s="219"/>
      <c r="J240" s="215"/>
      <c r="K240" s="211"/>
      <c r="L240" s="212"/>
      <c r="M240" s="213" t="str">
        <f>IFERROR(VLOOKUP(L240, Z!$A$2:$C$4127, 3, FALSE), "")</f>
        <v/>
      </c>
      <c r="N240" s="216"/>
      <c r="O240" s="218">
        <f t="shared" si="3"/>
        <v>0</v>
      </c>
    </row>
    <row r="241" spans="2:15" s="66" customFormat="1" ht="12.75" customHeight="1" x14ac:dyDescent="0.2">
      <c r="B241" s="9">
        <v>219</v>
      </c>
      <c r="C241" s="211"/>
      <c r="D241" s="211"/>
      <c r="E241" s="212"/>
      <c r="F241" s="213" t="str">
        <f>IFERROR(VLOOKUP(E241, Z!$A$2:$C$4127, 3, FALSE), "")</f>
        <v/>
      </c>
      <c r="G241" s="214"/>
      <c r="H241" s="219"/>
      <c r="I241" s="219"/>
      <c r="J241" s="215"/>
      <c r="K241" s="211"/>
      <c r="L241" s="212"/>
      <c r="M241" s="213" t="str">
        <f>IFERROR(VLOOKUP(L241, Z!$A$2:$C$4127, 3, FALSE), "")</f>
        <v/>
      </c>
      <c r="N241" s="216"/>
      <c r="O241" s="218">
        <f t="shared" si="3"/>
        <v>0</v>
      </c>
    </row>
    <row r="242" spans="2:15" s="66" customFormat="1" ht="12.75" customHeight="1" x14ac:dyDescent="0.2">
      <c r="B242" s="9">
        <v>220</v>
      </c>
      <c r="C242" s="211"/>
      <c r="D242" s="211"/>
      <c r="E242" s="212"/>
      <c r="F242" s="213" t="str">
        <f>IFERROR(VLOOKUP(E242, Z!$A$2:$C$4127, 3, FALSE), "")</f>
        <v/>
      </c>
      <c r="G242" s="214"/>
      <c r="H242" s="219"/>
      <c r="I242" s="219"/>
      <c r="J242" s="215"/>
      <c r="K242" s="211"/>
      <c r="L242" s="212"/>
      <c r="M242" s="213" t="str">
        <f>IFERROR(VLOOKUP(L242, Z!$A$2:$C$4127, 3, FALSE), "")</f>
        <v/>
      </c>
      <c r="N242" s="216"/>
      <c r="O242" s="218">
        <f t="shared" si="3"/>
        <v>0</v>
      </c>
    </row>
    <row r="243" spans="2:15" s="66" customFormat="1" ht="12.75" customHeight="1" x14ac:dyDescent="0.2">
      <c r="B243" s="9">
        <v>221</v>
      </c>
      <c r="C243" s="211"/>
      <c r="D243" s="211"/>
      <c r="E243" s="212"/>
      <c r="F243" s="213" t="str">
        <f>IFERROR(VLOOKUP(E243, Z!$A$2:$C$4127, 3, FALSE), "")</f>
        <v/>
      </c>
      <c r="G243" s="214"/>
      <c r="H243" s="219"/>
      <c r="I243" s="219"/>
      <c r="J243" s="215"/>
      <c r="K243" s="211"/>
      <c r="L243" s="212"/>
      <c r="M243" s="213" t="str">
        <f>IFERROR(VLOOKUP(L243, Z!$A$2:$C$4127, 3, FALSE), "")</f>
        <v/>
      </c>
      <c r="N243" s="216"/>
      <c r="O243" s="218">
        <f t="shared" si="3"/>
        <v>0</v>
      </c>
    </row>
    <row r="244" spans="2:15" s="66" customFormat="1" ht="12.75" customHeight="1" x14ac:dyDescent="0.2">
      <c r="B244" s="9">
        <v>222</v>
      </c>
      <c r="C244" s="211"/>
      <c r="D244" s="211"/>
      <c r="E244" s="212"/>
      <c r="F244" s="213" t="str">
        <f>IFERROR(VLOOKUP(E244, Z!$A$2:$C$4127, 3, FALSE), "")</f>
        <v/>
      </c>
      <c r="G244" s="214"/>
      <c r="H244" s="219"/>
      <c r="I244" s="219"/>
      <c r="J244" s="215"/>
      <c r="K244" s="211"/>
      <c r="L244" s="212"/>
      <c r="M244" s="213" t="str">
        <f>IFERROR(VLOOKUP(L244, Z!$A$2:$C$4127, 3, FALSE), "")</f>
        <v/>
      </c>
      <c r="N244" s="216"/>
      <c r="O244" s="218">
        <f t="shared" si="3"/>
        <v>0</v>
      </c>
    </row>
    <row r="245" spans="2:15" s="66" customFormat="1" ht="12.75" customHeight="1" x14ac:dyDescent="0.2">
      <c r="B245" s="9">
        <v>223</v>
      </c>
      <c r="C245" s="211"/>
      <c r="D245" s="211"/>
      <c r="E245" s="212"/>
      <c r="F245" s="213" t="str">
        <f>IFERROR(VLOOKUP(E245, Z!$A$2:$C$4127, 3, FALSE), "")</f>
        <v/>
      </c>
      <c r="G245" s="214"/>
      <c r="H245" s="219"/>
      <c r="I245" s="219"/>
      <c r="J245" s="215"/>
      <c r="K245" s="211"/>
      <c r="L245" s="212"/>
      <c r="M245" s="213" t="str">
        <f>IFERROR(VLOOKUP(L245, Z!$A$2:$C$4127, 3, FALSE), "")</f>
        <v/>
      </c>
      <c r="N245" s="216"/>
      <c r="O245" s="218">
        <f t="shared" si="3"/>
        <v>0</v>
      </c>
    </row>
    <row r="246" spans="2:15" s="66" customFormat="1" ht="12.75" customHeight="1" x14ac:dyDescent="0.2">
      <c r="B246" s="9">
        <v>224</v>
      </c>
      <c r="C246" s="211"/>
      <c r="D246" s="211"/>
      <c r="E246" s="212"/>
      <c r="F246" s="213" t="str">
        <f>IFERROR(VLOOKUP(E246, Z!$A$2:$C$4127, 3, FALSE), "")</f>
        <v/>
      </c>
      <c r="G246" s="214"/>
      <c r="H246" s="219"/>
      <c r="I246" s="219"/>
      <c r="J246" s="215"/>
      <c r="K246" s="211"/>
      <c r="L246" s="212"/>
      <c r="M246" s="213" t="str">
        <f>IFERROR(VLOOKUP(L246, Z!$A$2:$C$4127, 3, FALSE), "")</f>
        <v/>
      </c>
      <c r="N246" s="216"/>
      <c r="O246" s="218">
        <f t="shared" si="3"/>
        <v>0</v>
      </c>
    </row>
    <row r="247" spans="2:15" s="66" customFormat="1" ht="12.75" customHeight="1" x14ac:dyDescent="0.2">
      <c r="B247" s="9">
        <v>225</v>
      </c>
      <c r="C247" s="211"/>
      <c r="D247" s="211"/>
      <c r="E247" s="212"/>
      <c r="F247" s="213" t="str">
        <f>IFERROR(VLOOKUP(E247, Z!$A$2:$C$4127, 3, FALSE), "")</f>
        <v/>
      </c>
      <c r="G247" s="214"/>
      <c r="H247" s="219"/>
      <c r="I247" s="219"/>
      <c r="J247" s="215"/>
      <c r="K247" s="211"/>
      <c r="L247" s="212"/>
      <c r="M247" s="213" t="str">
        <f>IFERROR(VLOOKUP(L247, Z!$A$2:$C$4127, 3, FALSE), "")</f>
        <v/>
      </c>
      <c r="N247" s="216"/>
      <c r="O247" s="218">
        <f t="shared" si="3"/>
        <v>0</v>
      </c>
    </row>
    <row r="248" spans="2:15" s="66" customFormat="1" ht="12.75" customHeight="1" x14ac:dyDescent="0.2">
      <c r="B248" s="9">
        <v>226</v>
      </c>
      <c r="C248" s="211"/>
      <c r="D248" s="211"/>
      <c r="E248" s="212"/>
      <c r="F248" s="213" t="str">
        <f>IFERROR(VLOOKUP(E248, Z!$A$2:$C$4127, 3, FALSE), "")</f>
        <v/>
      </c>
      <c r="G248" s="214"/>
      <c r="H248" s="219"/>
      <c r="I248" s="219"/>
      <c r="J248" s="215"/>
      <c r="K248" s="211"/>
      <c r="L248" s="212"/>
      <c r="M248" s="213" t="str">
        <f>IFERROR(VLOOKUP(L248, Z!$A$2:$C$4127, 3, FALSE), "")</f>
        <v/>
      </c>
      <c r="N248" s="216"/>
      <c r="O248" s="218">
        <f t="shared" si="3"/>
        <v>0</v>
      </c>
    </row>
    <row r="249" spans="2:15" s="66" customFormat="1" ht="12.75" customHeight="1" x14ac:dyDescent="0.2">
      <c r="B249" s="9">
        <v>227</v>
      </c>
      <c r="C249" s="211"/>
      <c r="D249" s="211"/>
      <c r="E249" s="212"/>
      <c r="F249" s="213" t="str">
        <f>IFERROR(VLOOKUP(E249, Z!$A$2:$C$4127, 3, FALSE), "")</f>
        <v/>
      </c>
      <c r="G249" s="214"/>
      <c r="H249" s="219"/>
      <c r="I249" s="219"/>
      <c r="J249" s="215"/>
      <c r="K249" s="211"/>
      <c r="L249" s="212"/>
      <c r="M249" s="213" t="str">
        <f>IFERROR(VLOOKUP(L249, Z!$A$2:$C$4127, 3, FALSE), "")</f>
        <v/>
      </c>
      <c r="N249" s="216"/>
      <c r="O249" s="218">
        <f t="shared" si="3"/>
        <v>0</v>
      </c>
    </row>
    <row r="250" spans="2:15" s="66" customFormat="1" ht="12.75" customHeight="1" x14ac:dyDescent="0.2">
      <c r="B250" s="9">
        <v>228</v>
      </c>
      <c r="C250" s="211"/>
      <c r="D250" s="211"/>
      <c r="E250" s="212"/>
      <c r="F250" s="213" t="str">
        <f>IFERROR(VLOOKUP(E250, Z!$A$2:$C$4127, 3, FALSE), "")</f>
        <v/>
      </c>
      <c r="G250" s="214"/>
      <c r="H250" s="219"/>
      <c r="I250" s="219"/>
      <c r="J250" s="215"/>
      <c r="K250" s="211"/>
      <c r="L250" s="212"/>
      <c r="M250" s="213" t="str">
        <f>IFERROR(VLOOKUP(L250, Z!$A$2:$C$4127, 3, FALSE), "")</f>
        <v/>
      </c>
      <c r="N250" s="216"/>
      <c r="O250" s="218">
        <f t="shared" si="3"/>
        <v>0</v>
      </c>
    </row>
    <row r="251" spans="2:15" s="66" customFormat="1" ht="12.75" customHeight="1" x14ac:dyDescent="0.2">
      <c r="B251" s="9">
        <v>229</v>
      </c>
      <c r="C251" s="211"/>
      <c r="D251" s="211"/>
      <c r="E251" s="212"/>
      <c r="F251" s="213" t="str">
        <f>IFERROR(VLOOKUP(E251, Z!$A$2:$C$4127, 3, FALSE), "")</f>
        <v/>
      </c>
      <c r="G251" s="214"/>
      <c r="H251" s="219"/>
      <c r="I251" s="219"/>
      <c r="J251" s="215"/>
      <c r="K251" s="211"/>
      <c r="L251" s="212"/>
      <c r="M251" s="213" t="str">
        <f>IFERROR(VLOOKUP(L251, Z!$A$2:$C$4127, 3, FALSE), "")</f>
        <v/>
      </c>
      <c r="N251" s="216"/>
      <c r="O251" s="218">
        <f t="shared" si="3"/>
        <v>0</v>
      </c>
    </row>
    <row r="252" spans="2:15" s="66" customFormat="1" ht="12.75" customHeight="1" x14ac:dyDescent="0.2">
      <c r="B252" s="9">
        <v>230</v>
      </c>
      <c r="C252" s="211"/>
      <c r="D252" s="211"/>
      <c r="E252" s="212"/>
      <c r="F252" s="213" t="str">
        <f>IFERROR(VLOOKUP(E252, Z!$A$2:$C$4127, 3, FALSE), "")</f>
        <v/>
      </c>
      <c r="G252" s="214"/>
      <c r="H252" s="219"/>
      <c r="I252" s="219"/>
      <c r="J252" s="215"/>
      <c r="K252" s="211"/>
      <c r="L252" s="212"/>
      <c r="M252" s="213" t="str">
        <f>IFERROR(VLOOKUP(L252, Z!$A$2:$C$4127, 3, FALSE), "")</f>
        <v/>
      </c>
      <c r="N252" s="216"/>
      <c r="O252" s="218">
        <f t="shared" si="3"/>
        <v>0</v>
      </c>
    </row>
    <row r="253" spans="2:15" s="66" customFormat="1" ht="12.75" customHeight="1" x14ac:dyDescent="0.2">
      <c r="B253" s="9">
        <v>231</v>
      </c>
      <c r="C253" s="211"/>
      <c r="D253" s="211"/>
      <c r="E253" s="212"/>
      <c r="F253" s="213" t="str">
        <f>IFERROR(VLOOKUP(E253, Z!$A$2:$C$4127, 3, FALSE), "")</f>
        <v/>
      </c>
      <c r="G253" s="214"/>
      <c r="H253" s="219"/>
      <c r="I253" s="219"/>
      <c r="J253" s="215"/>
      <c r="K253" s="211"/>
      <c r="L253" s="212"/>
      <c r="M253" s="213" t="str">
        <f>IFERROR(VLOOKUP(L253, Z!$A$2:$C$4127, 3, FALSE), "")</f>
        <v/>
      </c>
      <c r="N253" s="216"/>
      <c r="O253" s="218">
        <f t="shared" si="3"/>
        <v>0</v>
      </c>
    </row>
    <row r="254" spans="2:15" s="66" customFormat="1" ht="12.75" customHeight="1" x14ac:dyDescent="0.2">
      <c r="B254" s="9">
        <v>232</v>
      </c>
      <c r="C254" s="211"/>
      <c r="D254" s="211"/>
      <c r="E254" s="212"/>
      <c r="F254" s="213" t="str">
        <f>IFERROR(VLOOKUP(E254, Z!$A$2:$C$4127, 3, FALSE), "")</f>
        <v/>
      </c>
      <c r="G254" s="214"/>
      <c r="H254" s="219"/>
      <c r="I254" s="219"/>
      <c r="J254" s="215"/>
      <c r="K254" s="211"/>
      <c r="L254" s="212"/>
      <c r="M254" s="213" t="str">
        <f>IFERROR(VLOOKUP(L254, Z!$A$2:$C$4127, 3, FALSE), "")</f>
        <v/>
      </c>
      <c r="N254" s="216"/>
      <c r="O254" s="218">
        <f t="shared" si="3"/>
        <v>0</v>
      </c>
    </row>
    <row r="255" spans="2:15" s="66" customFormat="1" ht="12.75" customHeight="1" x14ac:dyDescent="0.2">
      <c r="B255" s="9">
        <v>233</v>
      </c>
      <c r="C255" s="211"/>
      <c r="D255" s="211"/>
      <c r="E255" s="212"/>
      <c r="F255" s="213" t="str">
        <f>IFERROR(VLOOKUP(E255, Z!$A$2:$C$4127, 3, FALSE), "")</f>
        <v/>
      </c>
      <c r="G255" s="214"/>
      <c r="H255" s="219"/>
      <c r="I255" s="219"/>
      <c r="J255" s="215"/>
      <c r="K255" s="211"/>
      <c r="L255" s="212"/>
      <c r="M255" s="213" t="str">
        <f>IFERROR(VLOOKUP(L255, Z!$A$2:$C$4127, 3, FALSE), "")</f>
        <v/>
      </c>
      <c r="N255" s="216"/>
      <c r="O255" s="218">
        <f t="shared" si="3"/>
        <v>0</v>
      </c>
    </row>
    <row r="256" spans="2:15" s="66" customFormat="1" ht="12.75" customHeight="1" x14ac:dyDescent="0.2">
      <c r="B256" s="9">
        <v>234</v>
      </c>
      <c r="C256" s="211"/>
      <c r="D256" s="211"/>
      <c r="E256" s="212"/>
      <c r="F256" s="213" t="str">
        <f>IFERROR(VLOOKUP(E256, Z!$A$2:$C$4127, 3, FALSE), "")</f>
        <v/>
      </c>
      <c r="G256" s="214"/>
      <c r="H256" s="219"/>
      <c r="I256" s="219"/>
      <c r="J256" s="215"/>
      <c r="K256" s="211"/>
      <c r="L256" s="212"/>
      <c r="M256" s="213" t="str">
        <f>IFERROR(VLOOKUP(L256, Z!$A$2:$C$4127, 3, FALSE), "")</f>
        <v/>
      </c>
      <c r="N256" s="216"/>
      <c r="O256" s="218">
        <f t="shared" si="3"/>
        <v>0</v>
      </c>
    </row>
    <row r="257" spans="2:15" s="66" customFormat="1" ht="12.75" customHeight="1" x14ac:dyDescent="0.2">
      <c r="B257" s="9">
        <v>235</v>
      </c>
      <c r="C257" s="211"/>
      <c r="D257" s="211"/>
      <c r="E257" s="212"/>
      <c r="F257" s="213" t="str">
        <f>IFERROR(VLOOKUP(E257, Z!$A$2:$C$4127, 3, FALSE), "")</f>
        <v/>
      </c>
      <c r="G257" s="214"/>
      <c r="H257" s="219"/>
      <c r="I257" s="219"/>
      <c r="J257" s="215"/>
      <c r="K257" s="211"/>
      <c r="L257" s="212"/>
      <c r="M257" s="213" t="str">
        <f>IFERROR(VLOOKUP(L257, Z!$A$2:$C$4127, 3, FALSE), "")</f>
        <v/>
      </c>
      <c r="N257" s="216"/>
      <c r="O257" s="218">
        <f t="shared" si="3"/>
        <v>0</v>
      </c>
    </row>
    <row r="258" spans="2:15" s="66" customFormat="1" ht="12.75" customHeight="1" x14ac:dyDescent="0.2">
      <c r="B258" s="9">
        <v>236</v>
      </c>
      <c r="C258" s="211"/>
      <c r="D258" s="211"/>
      <c r="E258" s="212"/>
      <c r="F258" s="213" t="str">
        <f>IFERROR(VLOOKUP(E258, Z!$A$2:$C$4127, 3, FALSE), "")</f>
        <v/>
      </c>
      <c r="G258" s="214"/>
      <c r="H258" s="219"/>
      <c r="I258" s="219"/>
      <c r="J258" s="215"/>
      <c r="K258" s="211"/>
      <c r="L258" s="212"/>
      <c r="M258" s="213" t="str">
        <f>IFERROR(VLOOKUP(L258, Z!$A$2:$C$4127, 3, FALSE), "")</f>
        <v/>
      </c>
      <c r="N258" s="216"/>
      <c r="O258" s="218">
        <f t="shared" si="3"/>
        <v>0</v>
      </c>
    </row>
    <row r="259" spans="2:15" s="66" customFormat="1" ht="12.75" customHeight="1" x14ac:dyDescent="0.2">
      <c r="B259" s="9">
        <v>237</v>
      </c>
      <c r="C259" s="211"/>
      <c r="D259" s="211"/>
      <c r="E259" s="212"/>
      <c r="F259" s="213" t="str">
        <f>IFERROR(VLOOKUP(E259, Z!$A$2:$C$4127, 3, FALSE), "")</f>
        <v/>
      </c>
      <c r="G259" s="214"/>
      <c r="H259" s="219"/>
      <c r="I259" s="219"/>
      <c r="J259" s="215"/>
      <c r="K259" s="211"/>
      <c r="L259" s="212"/>
      <c r="M259" s="213" t="str">
        <f>IFERROR(VLOOKUP(L259, Z!$A$2:$C$4127, 3, FALSE), "")</f>
        <v/>
      </c>
      <c r="N259" s="216"/>
      <c r="O259" s="218">
        <f t="shared" si="3"/>
        <v>0</v>
      </c>
    </row>
    <row r="260" spans="2:15" s="66" customFormat="1" ht="12.75" customHeight="1" x14ac:dyDescent="0.2">
      <c r="B260" s="9">
        <v>238</v>
      </c>
      <c r="C260" s="211"/>
      <c r="D260" s="211"/>
      <c r="E260" s="212"/>
      <c r="F260" s="213" t="str">
        <f>IFERROR(VLOOKUP(E260, Z!$A$2:$C$4127, 3, FALSE), "")</f>
        <v/>
      </c>
      <c r="G260" s="214"/>
      <c r="H260" s="219"/>
      <c r="I260" s="219"/>
      <c r="J260" s="215"/>
      <c r="K260" s="211"/>
      <c r="L260" s="212"/>
      <c r="M260" s="213" t="str">
        <f>IFERROR(VLOOKUP(L260, Z!$A$2:$C$4127, 3, FALSE), "")</f>
        <v/>
      </c>
      <c r="N260" s="216"/>
      <c r="O260" s="218">
        <f t="shared" si="3"/>
        <v>0</v>
      </c>
    </row>
    <row r="261" spans="2:15" s="66" customFormat="1" ht="12.75" customHeight="1" x14ac:dyDescent="0.2">
      <c r="B261" s="9">
        <v>239</v>
      </c>
      <c r="C261" s="211"/>
      <c r="D261" s="211"/>
      <c r="E261" s="212"/>
      <c r="F261" s="213" t="str">
        <f>IFERROR(VLOOKUP(E261, Z!$A$2:$C$4127, 3, FALSE), "")</f>
        <v/>
      </c>
      <c r="G261" s="214"/>
      <c r="H261" s="219"/>
      <c r="I261" s="219"/>
      <c r="J261" s="215"/>
      <c r="K261" s="211"/>
      <c r="L261" s="212"/>
      <c r="M261" s="213" t="str">
        <f>IFERROR(VLOOKUP(L261, Z!$A$2:$C$4127, 3, FALSE), "")</f>
        <v/>
      </c>
      <c r="N261" s="216"/>
      <c r="O261" s="218">
        <f t="shared" si="3"/>
        <v>0</v>
      </c>
    </row>
    <row r="262" spans="2:15" s="66" customFormat="1" ht="12.75" customHeight="1" x14ac:dyDescent="0.2">
      <c r="B262" s="9">
        <v>240</v>
      </c>
      <c r="C262" s="211"/>
      <c r="D262" s="211"/>
      <c r="E262" s="212"/>
      <c r="F262" s="213" t="str">
        <f>IFERROR(VLOOKUP(E262, Z!$A$2:$C$4127, 3, FALSE), "")</f>
        <v/>
      </c>
      <c r="G262" s="214"/>
      <c r="H262" s="219"/>
      <c r="I262" s="219"/>
      <c r="J262" s="215"/>
      <c r="K262" s="211"/>
      <c r="L262" s="212"/>
      <c r="M262" s="213" t="str">
        <f>IFERROR(VLOOKUP(L262, Z!$A$2:$C$4127, 3, FALSE), "")</f>
        <v/>
      </c>
      <c r="N262" s="216"/>
      <c r="O262" s="218">
        <f t="shared" si="3"/>
        <v>0</v>
      </c>
    </row>
    <row r="263" spans="2:15" s="66" customFormat="1" ht="12.75" customHeight="1" x14ac:dyDescent="0.2">
      <c r="B263" s="9">
        <v>241</v>
      </c>
      <c r="C263" s="211"/>
      <c r="D263" s="211"/>
      <c r="E263" s="212"/>
      <c r="F263" s="213" t="str">
        <f>IFERROR(VLOOKUP(E263, Z!$A$2:$C$4127, 3, FALSE), "")</f>
        <v/>
      </c>
      <c r="G263" s="214"/>
      <c r="H263" s="219"/>
      <c r="I263" s="219"/>
      <c r="J263" s="215"/>
      <c r="K263" s="211"/>
      <c r="L263" s="212"/>
      <c r="M263" s="213" t="str">
        <f>IFERROR(VLOOKUP(L263, Z!$A$2:$C$4127, 3, FALSE), "")</f>
        <v/>
      </c>
      <c r="N263" s="216"/>
      <c r="O263" s="218">
        <f t="shared" si="3"/>
        <v>0</v>
      </c>
    </row>
    <row r="264" spans="2:15" s="66" customFormat="1" ht="12.75" customHeight="1" x14ac:dyDescent="0.2">
      <c r="B264" s="9">
        <v>242</v>
      </c>
      <c r="C264" s="211"/>
      <c r="D264" s="211"/>
      <c r="E264" s="212"/>
      <c r="F264" s="213" t="str">
        <f>IFERROR(VLOOKUP(E264, Z!$A$2:$C$4127, 3, FALSE), "")</f>
        <v/>
      </c>
      <c r="G264" s="214"/>
      <c r="H264" s="219"/>
      <c r="I264" s="219"/>
      <c r="J264" s="215"/>
      <c r="K264" s="211"/>
      <c r="L264" s="212"/>
      <c r="M264" s="213" t="str">
        <f>IFERROR(VLOOKUP(L264, Z!$A$2:$C$4127, 3, FALSE), "")</f>
        <v/>
      </c>
      <c r="N264" s="216"/>
      <c r="O264" s="218">
        <f t="shared" si="3"/>
        <v>0</v>
      </c>
    </row>
    <row r="265" spans="2:15" s="66" customFormat="1" ht="12.75" customHeight="1" x14ac:dyDescent="0.2">
      <c r="B265" s="9">
        <v>243</v>
      </c>
      <c r="C265" s="211"/>
      <c r="D265" s="211"/>
      <c r="E265" s="212"/>
      <c r="F265" s="213" t="str">
        <f>IFERROR(VLOOKUP(E265, Z!$A$2:$C$4127, 3, FALSE), "")</f>
        <v/>
      </c>
      <c r="G265" s="214"/>
      <c r="H265" s="219"/>
      <c r="I265" s="219"/>
      <c r="J265" s="215"/>
      <c r="K265" s="211"/>
      <c r="L265" s="212"/>
      <c r="M265" s="213" t="str">
        <f>IFERROR(VLOOKUP(L265, Z!$A$2:$C$4127, 3, FALSE), "")</f>
        <v/>
      </c>
      <c r="N265" s="216"/>
      <c r="O265" s="218">
        <f t="shared" si="3"/>
        <v>0</v>
      </c>
    </row>
    <row r="266" spans="2:15" s="66" customFormat="1" ht="12.75" customHeight="1" x14ac:dyDescent="0.2">
      <c r="B266" s="9">
        <v>244</v>
      </c>
      <c r="C266" s="211"/>
      <c r="D266" s="211"/>
      <c r="E266" s="212"/>
      <c r="F266" s="213" t="str">
        <f>IFERROR(VLOOKUP(E266, Z!$A$2:$C$4127, 3, FALSE), "")</f>
        <v/>
      </c>
      <c r="G266" s="214"/>
      <c r="H266" s="219"/>
      <c r="I266" s="219"/>
      <c r="J266" s="215"/>
      <c r="K266" s="211"/>
      <c r="L266" s="212"/>
      <c r="M266" s="213" t="str">
        <f>IFERROR(VLOOKUP(L266, Z!$A$2:$C$4127, 3, FALSE), "")</f>
        <v/>
      </c>
      <c r="N266" s="216"/>
      <c r="O266" s="218">
        <f t="shared" si="3"/>
        <v>0</v>
      </c>
    </row>
    <row r="267" spans="2:15" s="66" customFormat="1" ht="12.75" customHeight="1" x14ac:dyDescent="0.2">
      <c r="B267" s="9">
        <v>245</v>
      </c>
      <c r="C267" s="211"/>
      <c r="D267" s="211"/>
      <c r="E267" s="212"/>
      <c r="F267" s="213" t="str">
        <f>IFERROR(VLOOKUP(E267, Z!$A$2:$C$4127, 3, FALSE), "")</f>
        <v/>
      </c>
      <c r="G267" s="214"/>
      <c r="H267" s="219"/>
      <c r="I267" s="219"/>
      <c r="J267" s="215"/>
      <c r="K267" s="211"/>
      <c r="L267" s="212"/>
      <c r="M267" s="213" t="str">
        <f>IFERROR(VLOOKUP(L267, Z!$A$2:$C$4127, 3, FALSE), "")</f>
        <v/>
      </c>
      <c r="N267" s="216"/>
      <c r="O267" s="218">
        <f t="shared" si="3"/>
        <v>0</v>
      </c>
    </row>
    <row r="268" spans="2:15" s="66" customFormat="1" ht="12.75" customHeight="1" x14ac:dyDescent="0.2">
      <c r="B268" s="9">
        <v>246</v>
      </c>
      <c r="C268" s="211"/>
      <c r="D268" s="211"/>
      <c r="E268" s="212"/>
      <c r="F268" s="213" t="str">
        <f>IFERROR(VLOOKUP(E268, Z!$A$2:$C$4127, 3, FALSE), "")</f>
        <v/>
      </c>
      <c r="G268" s="214"/>
      <c r="H268" s="219"/>
      <c r="I268" s="219"/>
      <c r="J268" s="215"/>
      <c r="K268" s="211"/>
      <c r="L268" s="212"/>
      <c r="M268" s="213" t="str">
        <f>IFERROR(VLOOKUP(L268, Z!$A$2:$C$4127, 3, FALSE), "")</f>
        <v/>
      </c>
      <c r="N268" s="216"/>
      <c r="O268" s="218">
        <f t="shared" si="3"/>
        <v>0</v>
      </c>
    </row>
    <row r="269" spans="2:15" s="66" customFormat="1" ht="12.75" customHeight="1" x14ac:dyDescent="0.2">
      <c r="B269" s="9">
        <v>247</v>
      </c>
      <c r="C269" s="211"/>
      <c r="D269" s="211"/>
      <c r="E269" s="212"/>
      <c r="F269" s="213" t="str">
        <f>IFERROR(VLOOKUP(E269, Z!$A$2:$C$4127, 3, FALSE), "")</f>
        <v/>
      </c>
      <c r="G269" s="214"/>
      <c r="H269" s="219"/>
      <c r="I269" s="219"/>
      <c r="J269" s="215"/>
      <c r="K269" s="211"/>
      <c r="L269" s="212"/>
      <c r="M269" s="213" t="str">
        <f>IFERROR(VLOOKUP(L269, Z!$A$2:$C$4127, 3, FALSE), "")</f>
        <v/>
      </c>
      <c r="N269" s="216"/>
      <c r="O269" s="218">
        <f t="shared" si="3"/>
        <v>0</v>
      </c>
    </row>
    <row r="270" spans="2:15" s="66" customFormat="1" ht="12.75" customHeight="1" x14ac:dyDescent="0.2">
      <c r="B270" s="9">
        <v>248</v>
      </c>
      <c r="C270" s="211"/>
      <c r="D270" s="211"/>
      <c r="E270" s="212"/>
      <c r="F270" s="213" t="str">
        <f>IFERROR(VLOOKUP(E270, Z!$A$2:$C$4127, 3, FALSE), "")</f>
        <v/>
      </c>
      <c r="G270" s="214"/>
      <c r="H270" s="219"/>
      <c r="I270" s="219"/>
      <c r="J270" s="215"/>
      <c r="K270" s="211"/>
      <c r="L270" s="212"/>
      <c r="M270" s="213" t="str">
        <f>IFERROR(VLOOKUP(L270, Z!$A$2:$C$4127, 3, FALSE), "")</f>
        <v/>
      </c>
      <c r="N270" s="216"/>
      <c r="O270" s="218">
        <f t="shared" si="3"/>
        <v>0</v>
      </c>
    </row>
    <row r="271" spans="2:15" s="66" customFormat="1" ht="12.75" customHeight="1" x14ac:dyDescent="0.2">
      <c r="B271" s="9">
        <v>249</v>
      </c>
      <c r="C271" s="211"/>
      <c r="D271" s="211"/>
      <c r="E271" s="212"/>
      <c r="F271" s="213" t="str">
        <f>IFERROR(VLOOKUP(E271, Z!$A$2:$C$4127, 3, FALSE), "")</f>
        <v/>
      </c>
      <c r="G271" s="214"/>
      <c r="H271" s="219"/>
      <c r="I271" s="219"/>
      <c r="J271" s="215"/>
      <c r="K271" s="211"/>
      <c r="L271" s="212"/>
      <c r="M271" s="213" t="str">
        <f>IFERROR(VLOOKUP(L271, Z!$A$2:$C$4127, 3, FALSE), "")</f>
        <v/>
      </c>
      <c r="N271" s="216"/>
      <c r="O271" s="218">
        <f t="shared" si="3"/>
        <v>0</v>
      </c>
    </row>
    <row r="272" spans="2:15" s="66" customFormat="1" ht="12.75" customHeight="1" x14ac:dyDescent="0.2">
      <c r="B272" s="9">
        <v>250</v>
      </c>
      <c r="C272" s="211"/>
      <c r="D272" s="211"/>
      <c r="E272" s="212"/>
      <c r="F272" s="213" t="str">
        <f>IFERROR(VLOOKUP(E272, Z!$A$2:$C$4127, 3, FALSE), "")</f>
        <v/>
      </c>
      <c r="G272" s="214"/>
      <c r="H272" s="219"/>
      <c r="I272" s="219"/>
      <c r="J272" s="215"/>
      <c r="K272" s="211"/>
      <c r="L272" s="212"/>
      <c r="M272" s="213" t="str">
        <f>IFERROR(VLOOKUP(L272, Z!$A$2:$C$4127, 3, FALSE), "")</f>
        <v/>
      </c>
      <c r="N272" s="216"/>
      <c r="O272" s="218">
        <f t="shared" si="3"/>
        <v>0</v>
      </c>
    </row>
    <row r="273" spans="2:15" s="66" customFormat="1" ht="12.75" customHeight="1" x14ac:dyDescent="0.2">
      <c r="B273" s="9">
        <v>251</v>
      </c>
      <c r="C273" s="211"/>
      <c r="D273" s="211"/>
      <c r="E273" s="212"/>
      <c r="F273" s="213" t="str">
        <f>IFERROR(VLOOKUP(E273, Z!$A$2:$C$4127, 3, FALSE), "")</f>
        <v/>
      </c>
      <c r="G273" s="214"/>
      <c r="H273" s="219"/>
      <c r="I273" s="219"/>
      <c r="J273" s="215"/>
      <c r="K273" s="211"/>
      <c r="L273" s="212"/>
      <c r="M273" s="213" t="str">
        <f>IFERROR(VLOOKUP(L273, Z!$A$2:$C$4127, 3, FALSE), "")</f>
        <v/>
      </c>
      <c r="N273" s="216"/>
      <c r="O273" s="218">
        <f t="shared" si="3"/>
        <v>0</v>
      </c>
    </row>
    <row r="274" spans="2:15" s="66" customFormat="1" ht="12.75" customHeight="1" x14ac:dyDescent="0.2">
      <c r="B274" s="9">
        <v>252</v>
      </c>
      <c r="C274" s="211"/>
      <c r="D274" s="211"/>
      <c r="E274" s="212"/>
      <c r="F274" s="213" t="str">
        <f>IFERROR(VLOOKUP(E274, Z!$A$2:$C$4127, 3, FALSE), "")</f>
        <v/>
      </c>
      <c r="G274" s="214"/>
      <c r="H274" s="219"/>
      <c r="I274" s="219"/>
      <c r="J274" s="215"/>
      <c r="K274" s="211"/>
      <c r="L274" s="212"/>
      <c r="M274" s="213" t="str">
        <f>IFERROR(VLOOKUP(L274, Z!$A$2:$C$4127, 3, FALSE), "")</f>
        <v/>
      </c>
      <c r="N274" s="216"/>
      <c r="O274" s="218">
        <f t="shared" si="3"/>
        <v>0</v>
      </c>
    </row>
    <row r="275" spans="2:15" s="66" customFormat="1" ht="12.75" customHeight="1" x14ac:dyDescent="0.2">
      <c r="B275" s="9">
        <v>253</v>
      </c>
      <c r="C275" s="211"/>
      <c r="D275" s="211"/>
      <c r="E275" s="212"/>
      <c r="F275" s="213" t="str">
        <f>IFERROR(VLOOKUP(E275, Z!$A$2:$C$4127, 3, FALSE), "")</f>
        <v/>
      </c>
      <c r="G275" s="214"/>
      <c r="H275" s="219"/>
      <c r="I275" s="219"/>
      <c r="J275" s="215"/>
      <c r="K275" s="211"/>
      <c r="L275" s="212"/>
      <c r="M275" s="213" t="str">
        <f>IFERROR(VLOOKUP(L275, Z!$A$2:$C$4127, 3, FALSE), "")</f>
        <v/>
      </c>
      <c r="N275" s="216"/>
      <c r="O275" s="218">
        <f t="shared" si="3"/>
        <v>0</v>
      </c>
    </row>
    <row r="276" spans="2:15" s="66" customFormat="1" ht="12.75" customHeight="1" x14ac:dyDescent="0.2">
      <c r="B276" s="9">
        <v>254</v>
      </c>
      <c r="C276" s="211"/>
      <c r="D276" s="211"/>
      <c r="E276" s="212"/>
      <c r="F276" s="213" t="str">
        <f>IFERROR(VLOOKUP(E276, Z!$A$2:$C$4127, 3, FALSE), "")</f>
        <v/>
      </c>
      <c r="G276" s="214"/>
      <c r="H276" s="219"/>
      <c r="I276" s="219"/>
      <c r="J276" s="215"/>
      <c r="K276" s="211"/>
      <c r="L276" s="212"/>
      <c r="M276" s="213" t="str">
        <f>IFERROR(VLOOKUP(L276, Z!$A$2:$C$4127, 3, FALSE), "")</f>
        <v/>
      </c>
      <c r="N276" s="216"/>
      <c r="O276" s="218">
        <f t="shared" si="3"/>
        <v>0</v>
      </c>
    </row>
    <row r="277" spans="2:15" s="66" customFormat="1" ht="12.75" customHeight="1" x14ac:dyDescent="0.2">
      <c r="B277" s="9">
        <v>255</v>
      </c>
      <c r="C277" s="211"/>
      <c r="D277" s="211"/>
      <c r="E277" s="212"/>
      <c r="F277" s="213" t="str">
        <f>IFERROR(VLOOKUP(E277, Z!$A$2:$C$4127, 3, FALSE), "")</f>
        <v/>
      </c>
      <c r="G277" s="214"/>
      <c r="H277" s="219"/>
      <c r="I277" s="219"/>
      <c r="J277" s="215"/>
      <c r="K277" s="211"/>
      <c r="L277" s="212"/>
      <c r="M277" s="213" t="str">
        <f>IFERROR(VLOOKUP(L277, Z!$A$2:$C$4127, 3, FALSE), "")</f>
        <v/>
      </c>
      <c r="N277" s="216"/>
      <c r="O277" s="218">
        <f t="shared" si="3"/>
        <v>0</v>
      </c>
    </row>
    <row r="278" spans="2:15" s="66" customFormat="1" ht="12.75" customHeight="1" x14ac:dyDescent="0.2">
      <c r="B278" s="9">
        <v>256</v>
      </c>
      <c r="C278" s="211"/>
      <c r="D278" s="211"/>
      <c r="E278" s="212"/>
      <c r="F278" s="213" t="str">
        <f>IFERROR(VLOOKUP(E278, Z!$A$2:$C$4127, 3, FALSE), "")</f>
        <v/>
      </c>
      <c r="G278" s="214"/>
      <c r="H278" s="219"/>
      <c r="I278" s="219"/>
      <c r="J278" s="215"/>
      <c r="K278" s="211"/>
      <c r="L278" s="212"/>
      <c r="M278" s="213" t="str">
        <f>IFERROR(VLOOKUP(L278, Z!$A$2:$C$4127, 3, FALSE), "")</f>
        <v/>
      </c>
      <c r="N278" s="216"/>
      <c r="O278" s="218">
        <f t="shared" si="3"/>
        <v>0</v>
      </c>
    </row>
    <row r="279" spans="2:15" s="66" customFormat="1" ht="12.75" customHeight="1" x14ac:dyDescent="0.2">
      <c r="B279" s="9">
        <v>257</v>
      </c>
      <c r="C279" s="211"/>
      <c r="D279" s="211"/>
      <c r="E279" s="212"/>
      <c r="F279" s="213" t="str">
        <f>IFERROR(VLOOKUP(E279, Z!$A$2:$C$4127, 3, FALSE), "")</f>
        <v/>
      </c>
      <c r="G279" s="214"/>
      <c r="H279" s="219"/>
      <c r="I279" s="219"/>
      <c r="J279" s="215"/>
      <c r="K279" s="211"/>
      <c r="L279" s="212"/>
      <c r="M279" s="213" t="str">
        <f>IFERROR(VLOOKUP(L279, Z!$A$2:$C$4127, 3, FALSE), "")</f>
        <v/>
      </c>
      <c r="N279" s="216"/>
      <c r="O279" s="218">
        <f t="shared" si="3"/>
        <v>0</v>
      </c>
    </row>
    <row r="280" spans="2:15" s="66" customFormat="1" ht="12.75" customHeight="1" x14ac:dyDescent="0.2">
      <c r="B280" s="9">
        <v>258</v>
      </c>
      <c r="C280" s="211"/>
      <c r="D280" s="211"/>
      <c r="E280" s="212"/>
      <c r="F280" s="213" t="str">
        <f>IFERROR(VLOOKUP(E280, Z!$A$2:$C$4127, 3, FALSE), "")</f>
        <v/>
      </c>
      <c r="G280" s="214"/>
      <c r="H280" s="219"/>
      <c r="I280" s="219"/>
      <c r="J280" s="215"/>
      <c r="K280" s="211"/>
      <c r="L280" s="212"/>
      <c r="M280" s="213" t="str">
        <f>IFERROR(VLOOKUP(L280, Z!$A$2:$C$4127, 3, FALSE), "")</f>
        <v/>
      </c>
      <c r="N280" s="216"/>
      <c r="O280" s="218">
        <f t="shared" ref="O280:O343" si="4">MAX(0, 8*0.75*(H280-I280))</f>
        <v>0</v>
      </c>
    </row>
    <row r="281" spans="2:15" s="66" customFormat="1" ht="12.75" customHeight="1" x14ac:dyDescent="0.2">
      <c r="B281" s="9">
        <v>259</v>
      </c>
      <c r="C281" s="211"/>
      <c r="D281" s="211"/>
      <c r="E281" s="212"/>
      <c r="F281" s="213" t="str">
        <f>IFERROR(VLOOKUP(E281, Z!$A$2:$C$4127, 3, FALSE), "")</f>
        <v/>
      </c>
      <c r="G281" s="214"/>
      <c r="H281" s="219"/>
      <c r="I281" s="219"/>
      <c r="J281" s="215"/>
      <c r="K281" s="211"/>
      <c r="L281" s="212"/>
      <c r="M281" s="213" t="str">
        <f>IFERROR(VLOOKUP(L281, Z!$A$2:$C$4127, 3, FALSE), "")</f>
        <v/>
      </c>
      <c r="N281" s="216"/>
      <c r="O281" s="218">
        <f t="shared" si="4"/>
        <v>0</v>
      </c>
    </row>
    <row r="282" spans="2:15" s="66" customFormat="1" ht="12.75" customHeight="1" x14ac:dyDescent="0.2">
      <c r="B282" s="9">
        <v>260</v>
      </c>
      <c r="C282" s="211"/>
      <c r="D282" s="211"/>
      <c r="E282" s="212"/>
      <c r="F282" s="213" t="str">
        <f>IFERROR(VLOOKUP(E282, Z!$A$2:$C$4127, 3, FALSE), "")</f>
        <v/>
      </c>
      <c r="G282" s="214"/>
      <c r="H282" s="219"/>
      <c r="I282" s="219"/>
      <c r="J282" s="215"/>
      <c r="K282" s="211"/>
      <c r="L282" s="212"/>
      <c r="M282" s="213" t="str">
        <f>IFERROR(VLOOKUP(L282, Z!$A$2:$C$4127, 3, FALSE), "")</f>
        <v/>
      </c>
      <c r="N282" s="216"/>
      <c r="O282" s="218">
        <f t="shared" si="4"/>
        <v>0</v>
      </c>
    </row>
    <row r="283" spans="2:15" s="66" customFormat="1" ht="12.75" customHeight="1" x14ac:dyDescent="0.2">
      <c r="B283" s="9">
        <v>261</v>
      </c>
      <c r="C283" s="211"/>
      <c r="D283" s="211"/>
      <c r="E283" s="212"/>
      <c r="F283" s="213" t="str">
        <f>IFERROR(VLOOKUP(E283, Z!$A$2:$C$4127, 3, FALSE), "")</f>
        <v/>
      </c>
      <c r="G283" s="214"/>
      <c r="H283" s="219"/>
      <c r="I283" s="219"/>
      <c r="J283" s="215"/>
      <c r="K283" s="211"/>
      <c r="L283" s="212"/>
      <c r="M283" s="213" t="str">
        <f>IFERROR(VLOOKUP(L283, Z!$A$2:$C$4127, 3, FALSE), "")</f>
        <v/>
      </c>
      <c r="N283" s="216"/>
      <c r="O283" s="218">
        <f t="shared" si="4"/>
        <v>0</v>
      </c>
    </row>
    <row r="284" spans="2:15" s="66" customFormat="1" ht="12.75" customHeight="1" x14ac:dyDescent="0.2">
      <c r="B284" s="9">
        <v>262</v>
      </c>
      <c r="C284" s="211"/>
      <c r="D284" s="211"/>
      <c r="E284" s="212"/>
      <c r="F284" s="213" t="str">
        <f>IFERROR(VLOOKUP(E284, Z!$A$2:$C$4127, 3, FALSE), "")</f>
        <v/>
      </c>
      <c r="G284" s="214"/>
      <c r="H284" s="219"/>
      <c r="I284" s="219"/>
      <c r="J284" s="215"/>
      <c r="K284" s="211"/>
      <c r="L284" s="212"/>
      <c r="M284" s="213" t="str">
        <f>IFERROR(VLOOKUP(L284, Z!$A$2:$C$4127, 3, FALSE), "")</f>
        <v/>
      </c>
      <c r="N284" s="216"/>
      <c r="O284" s="218">
        <f t="shared" si="4"/>
        <v>0</v>
      </c>
    </row>
    <row r="285" spans="2:15" s="66" customFormat="1" ht="12.75" customHeight="1" x14ac:dyDescent="0.2">
      <c r="B285" s="9">
        <v>263</v>
      </c>
      <c r="C285" s="211"/>
      <c r="D285" s="211"/>
      <c r="E285" s="212"/>
      <c r="F285" s="213" t="str">
        <f>IFERROR(VLOOKUP(E285, Z!$A$2:$C$4127, 3, FALSE), "")</f>
        <v/>
      </c>
      <c r="G285" s="214"/>
      <c r="H285" s="219"/>
      <c r="I285" s="219"/>
      <c r="J285" s="215"/>
      <c r="K285" s="211"/>
      <c r="L285" s="212"/>
      <c r="M285" s="213" t="str">
        <f>IFERROR(VLOOKUP(L285, Z!$A$2:$C$4127, 3, FALSE), "")</f>
        <v/>
      </c>
      <c r="N285" s="216"/>
      <c r="O285" s="218">
        <f t="shared" si="4"/>
        <v>0</v>
      </c>
    </row>
    <row r="286" spans="2:15" s="66" customFormat="1" ht="12.75" customHeight="1" x14ac:dyDescent="0.2">
      <c r="B286" s="9">
        <v>264</v>
      </c>
      <c r="C286" s="211"/>
      <c r="D286" s="211"/>
      <c r="E286" s="212"/>
      <c r="F286" s="213" t="str">
        <f>IFERROR(VLOOKUP(E286, Z!$A$2:$C$4127, 3, FALSE), "")</f>
        <v/>
      </c>
      <c r="G286" s="214"/>
      <c r="H286" s="219"/>
      <c r="I286" s="219"/>
      <c r="J286" s="215"/>
      <c r="K286" s="211"/>
      <c r="L286" s="212"/>
      <c r="M286" s="213" t="str">
        <f>IFERROR(VLOOKUP(L286, Z!$A$2:$C$4127, 3, FALSE), "")</f>
        <v/>
      </c>
      <c r="N286" s="216"/>
      <c r="O286" s="218">
        <f t="shared" si="4"/>
        <v>0</v>
      </c>
    </row>
    <row r="287" spans="2:15" s="66" customFormat="1" ht="12.75" customHeight="1" x14ac:dyDescent="0.2">
      <c r="B287" s="9">
        <v>265</v>
      </c>
      <c r="C287" s="211"/>
      <c r="D287" s="211"/>
      <c r="E287" s="212"/>
      <c r="F287" s="213" t="str">
        <f>IFERROR(VLOOKUP(E287, Z!$A$2:$C$4127, 3, FALSE), "")</f>
        <v/>
      </c>
      <c r="G287" s="214"/>
      <c r="H287" s="219"/>
      <c r="I287" s="219"/>
      <c r="J287" s="215"/>
      <c r="K287" s="211"/>
      <c r="L287" s="212"/>
      <c r="M287" s="213" t="str">
        <f>IFERROR(VLOOKUP(L287, Z!$A$2:$C$4127, 3, FALSE), "")</f>
        <v/>
      </c>
      <c r="N287" s="216"/>
      <c r="O287" s="218">
        <f t="shared" si="4"/>
        <v>0</v>
      </c>
    </row>
    <row r="288" spans="2:15" s="66" customFormat="1" ht="12.75" customHeight="1" x14ac:dyDescent="0.2">
      <c r="B288" s="9">
        <v>266</v>
      </c>
      <c r="C288" s="211"/>
      <c r="D288" s="211"/>
      <c r="E288" s="212"/>
      <c r="F288" s="213" t="str">
        <f>IFERROR(VLOOKUP(E288, Z!$A$2:$C$4127, 3, FALSE), "")</f>
        <v/>
      </c>
      <c r="G288" s="214"/>
      <c r="H288" s="219"/>
      <c r="I288" s="219"/>
      <c r="J288" s="215"/>
      <c r="K288" s="211"/>
      <c r="L288" s="212"/>
      <c r="M288" s="213" t="str">
        <f>IFERROR(VLOOKUP(L288, Z!$A$2:$C$4127, 3, FALSE), "")</f>
        <v/>
      </c>
      <c r="N288" s="216"/>
      <c r="O288" s="218">
        <f t="shared" si="4"/>
        <v>0</v>
      </c>
    </row>
    <row r="289" spans="2:15" s="66" customFormat="1" ht="12.75" customHeight="1" x14ac:dyDescent="0.2">
      <c r="B289" s="9">
        <v>267</v>
      </c>
      <c r="C289" s="211"/>
      <c r="D289" s="211"/>
      <c r="E289" s="212"/>
      <c r="F289" s="213" t="str">
        <f>IFERROR(VLOOKUP(E289, Z!$A$2:$C$4127, 3, FALSE), "")</f>
        <v/>
      </c>
      <c r="G289" s="214"/>
      <c r="H289" s="219"/>
      <c r="I289" s="219"/>
      <c r="J289" s="215"/>
      <c r="K289" s="211"/>
      <c r="L289" s="212"/>
      <c r="M289" s="213" t="str">
        <f>IFERROR(VLOOKUP(L289, Z!$A$2:$C$4127, 3, FALSE), "")</f>
        <v/>
      </c>
      <c r="N289" s="216"/>
      <c r="O289" s="218">
        <f t="shared" si="4"/>
        <v>0</v>
      </c>
    </row>
    <row r="290" spans="2:15" s="66" customFormat="1" ht="12.75" customHeight="1" x14ac:dyDescent="0.2">
      <c r="B290" s="9">
        <v>268</v>
      </c>
      <c r="C290" s="211"/>
      <c r="D290" s="211"/>
      <c r="E290" s="212"/>
      <c r="F290" s="213" t="str">
        <f>IFERROR(VLOOKUP(E290, Z!$A$2:$C$4127, 3, FALSE), "")</f>
        <v/>
      </c>
      <c r="G290" s="214"/>
      <c r="H290" s="219"/>
      <c r="I290" s="219"/>
      <c r="J290" s="215"/>
      <c r="K290" s="211"/>
      <c r="L290" s="212"/>
      <c r="M290" s="213" t="str">
        <f>IFERROR(VLOOKUP(L290, Z!$A$2:$C$4127, 3, FALSE), "")</f>
        <v/>
      </c>
      <c r="N290" s="216"/>
      <c r="O290" s="218">
        <f t="shared" si="4"/>
        <v>0</v>
      </c>
    </row>
    <row r="291" spans="2:15" s="66" customFormat="1" ht="12.75" customHeight="1" x14ac:dyDescent="0.2">
      <c r="B291" s="9">
        <v>269</v>
      </c>
      <c r="C291" s="211"/>
      <c r="D291" s="211"/>
      <c r="E291" s="212"/>
      <c r="F291" s="213" t="str">
        <f>IFERROR(VLOOKUP(E291, Z!$A$2:$C$4127, 3, FALSE), "")</f>
        <v/>
      </c>
      <c r="G291" s="214"/>
      <c r="H291" s="219"/>
      <c r="I291" s="219"/>
      <c r="J291" s="215"/>
      <c r="K291" s="211"/>
      <c r="L291" s="212"/>
      <c r="M291" s="213" t="str">
        <f>IFERROR(VLOOKUP(L291, Z!$A$2:$C$4127, 3, FALSE), "")</f>
        <v/>
      </c>
      <c r="N291" s="216"/>
      <c r="O291" s="218">
        <f t="shared" si="4"/>
        <v>0</v>
      </c>
    </row>
    <row r="292" spans="2:15" s="66" customFormat="1" ht="12.75" customHeight="1" x14ac:dyDescent="0.2">
      <c r="B292" s="9">
        <v>270</v>
      </c>
      <c r="C292" s="211"/>
      <c r="D292" s="211"/>
      <c r="E292" s="212"/>
      <c r="F292" s="213" t="str">
        <f>IFERROR(VLOOKUP(E292, Z!$A$2:$C$4127, 3, FALSE), "")</f>
        <v/>
      </c>
      <c r="G292" s="214"/>
      <c r="H292" s="219"/>
      <c r="I292" s="219"/>
      <c r="J292" s="215"/>
      <c r="K292" s="211"/>
      <c r="L292" s="212"/>
      <c r="M292" s="213" t="str">
        <f>IFERROR(VLOOKUP(L292, Z!$A$2:$C$4127, 3, FALSE), "")</f>
        <v/>
      </c>
      <c r="N292" s="216"/>
      <c r="O292" s="218">
        <f t="shared" si="4"/>
        <v>0</v>
      </c>
    </row>
    <row r="293" spans="2:15" s="66" customFormat="1" ht="12.75" customHeight="1" x14ac:dyDescent="0.2">
      <c r="B293" s="9">
        <v>271</v>
      </c>
      <c r="C293" s="211"/>
      <c r="D293" s="211"/>
      <c r="E293" s="212"/>
      <c r="F293" s="213" t="str">
        <f>IFERROR(VLOOKUP(E293, Z!$A$2:$C$4127, 3, FALSE), "")</f>
        <v/>
      </c>
      <c r="G293" s="214"/>
      <c r="H293" s="219"/>
      <c r="I293" s="219"/>
      <c r="J293" s="215"/>
      <c r="K293" s="211"/>
      <c r="L293" s="212"/>
      <c r="M293" s="213" t="str">
        <f>IFERROR(VLOOKUP(L293, Z!$A$2:$C$4127, 3, FALSE), "")</f>
        <v/>
      </c>
      <c r="N293" s="216"/>
      <c r="O293" s="218">
        <f t="shared" si="4"/>
        <v>0</v>
      </c>
    </row>
    <row r="294" spans="2:15" s="66" customFormat="1" ht="12.75" customHeight="1" x14ac:dyDescent="0.2">
      <c r="B294" s="9">
        <v>272</v>
      </c>
      <c r="C294" s="211"/>
      <c r="D294" s="211"/>
      <c r="E294" s="212"/>
      <c r="F294" s="213" t="str">
        <f>IFERROR(VLOOKUP(E294, Z!$A$2:$C$4127, 3, FALSE), "")</f>
        <v/>
      </c>
      <c r="G294" s="214"/>
      <c r="H294" s="219"/>
      <c r="I294" s="219"/>
      <c r="J294" s="215"/>
      <c r="K294" s="211"/>
      <c r="L294" s="212"/>
      <c r="M294" s="213" t="str">
        <f>IFERROR(VLOOKUP(L294, Z!$A$2:$C$4127, 3, FALSE), "")</f>
        <v/>
      </c>
      <c r="N294" s="216"/>
      <c r="O294" s="218">
        <f t="shared" si="4"/>
        <v>0</v>
      </c>
    </row>
    <row r="295" spans="2:15" s="66" customFormat="1" ht="12.75" customHeight="1" x14ac:dyDescent="0.2">
      <c r="B295" s="9">
        <v>273</v>
      </c>
      <c r="C295" s="211"/>
      <c r="D295" s="211"/>
      <c r="E295" s="212"/>
      <c r="F295" s="213" t="str">
        <f>IFERROR(VLOOKUP(E295, Z!$A$2:$C$4127, 3, FALSE), "")</f>
        <v/>
      </c>
      <c r="G295" s="214"/>
      <c r="H295" s="219"/>
      <c r="I295" s="219"/>
      <c r="J295" s="215"/>
      <c r="K295" s="211"/>
      <c r="L295" s="212"/>
      <c r="M295" s="213" t="str">
        <f>IFERROR(VLOOKUP(L295, Z!$A$2:$C$4127, 3, FALSE), "")</f>
        <v/>
      </c>
      <c r="N295" s="216"/>
      <c r="O295" s="218">
        <f t="shared" si="4"/>
        <v>0</v>
      </c>
    </row>
    <row r="296" spans="2:15" s="66" customFormat="1" ht="12.75" customHeight="1" x14ac:dyDescent="0.2">
      <c r="B296" s="9">
        <v>274</v>
      </c>
      <c r="C296" s="211"/>
      <c r="D296" s="211"/>
      <c r="E296" s="212"/>
      <c r="F296" s="213" t="str">
        <f>IFERROR(VLOOKUP(E296, Z!$A$2:$C$4127, 3, FALSE), "")</f>
        <v/>
      </c>
      <c r="G296" s="214"/>
      <c r="H296" s="219"/>
      <c r="I296" s="219"/>
      <c r="J296" s="215"/>
      <c r="K296" s="211"/>
      <c r="L296" s="212"/>
      <c r="M296" s="213" t="str">
        <f>IFERROR(VLOOKUP(L296, Z!$A$2:$C$4127, 3, FALSE), "")</f>
        <v/>
      </c>
      <c r="N296" s="216"/>
      <c r="O296" s="218">
        <f t="shared" si="4"/>
        <v>0</v>
      </c>
    </row>
    <row r="297" spans="2:15" s="66" customFormat="1" ht="12.75" customHeight="1" x14ac:dyDescent="0.2">
      <c r="B297" s="9">
        <v>275</v>
      </c>
      <c r="C297" s="211"/>
      <c r="D297" s="211"/>
      <c r="E297" s="212"/>
      <c r="F297" s="213" t="str">
        <f>IFERROR(VLOOKUP(E297, Z!$A$2:$C$4127, 3, FALSE), "")</f>
        <v/>
      </c>
      <c r="G297" s="214"/>
      <c r="H297" s="219"/>
      <c r="I297" s="219"/>
      <c r="J297" s="215"/>
      <c r="K297" s="211"/>
      <c r="L297" s="212"/>
      <c r="M297" s="213" t="str">
        <f>IFERROR(VLOOKUP(L297, Z!$A$2:$C$4127, 3, FALSE), "")</f>
        <v/>
      </c>
      <c r="N297" s="216"/>
      <c r="O297" s="218">
        <f t="shared" si="4"/>
        <v>0</v>
      </c>
    </row>
    <row r="298" spans="2:15" s="66" customFormat="1" ht="12.75" customHeight="1" x14ac:dyDescent="0.2">
      <c r="B298" s="9">
        <v>276</v>
      </c>
      <c r="C298" s="211"/>
      <c r="D298" s="211"/>
      <c r="E298" s="212"/>
      <c r="F298" s="213" t="str">
        <f>IFERROR(VLOOKUP(E298, Z!$A$2:$C$4127, 3, FALSE), "")</f>
        <v/>
      </c>
      <c r="G298" s="214"/>
      <c r="H298" s="219"/>
      <c r="I298" s="219"/>
      <c r="J298" s="215"/>
      <c r="K298" s="211"/>
      <c r="L298" s="212"/>
      <c r="M298" s="213" t="str">
        <f>IFERROR(VLOOKUP(L298, Z!$A$2:$C$4127, 3, FALSE), "")</f>
        <v/>
      </c>
      <c r="N298" s="216"/>
      <c r="O298" s="218">
        <f t="shared" si="4"/>
        <v>0</v>
      </c>
    </row>
    <row r="299" spans="2:15" s="66" customFormat="1" ht="12.75" customHeight="1" x14ac:dyDescent="0.2">
      <c r="B299" s="9">
        <v>277</v>
      </c>
      <c r="C299" s="211"/>
      <c r="D299" s="211"/>
      <c r="E299" s="212"/>
      <c r="F299" s="213" t="str">
        <f>IFERROR(VLOOKUP(E299, Z!$A$2:$C$4127, 3, FALSE), "")</f>
        <v/>
      </c>
      <c r="G299" s="214"/>
      <c r="H299" s="219"/>
      <c r="I299" s="219"/>
      <c r="J299" s="215"/>
      <c r="K299" s="211"/>
      <c r="L299" s="212"/>
      <c r="M299" s="213" t="str">
        <f>IFERROR(VLOOKUP(L299, Z!$A$2:$C$4127, 3, FALSE), "")</f>
        <v/>
      </c>
      <c r="N299" s="216"/>
      <c r="O299" s="218">
        <f t="shared" si="4"/>
        <v>0</v>
      </c>
    </row>
    <row r="300" spans="2:15" s="66" customFormat="1" ht="12.75" customHeight="1" x14ac:dyDescent="0.2">
      <c r="B300" s="9">
        <v>278</v>
      </c>
      <c r="C300" s="211"/>
      <c r="D300" s="211"/>
      <c r="E300" s="212"/>
      <c r="F300" s="213" t="str">
        <f>IFERROR(VLOOKUP(E300, Z!$A$2:$C$4127, 3, FALSE), "")</f>
        <v/>
      </c>
      <c r="G300" s="214"/>
      <c r="H300" s="219"/>
      <c r="I300" s="219"/>
      <c r="J300" s="215"/>
      <c r="K300" s="211"/>
      <c r="L300" s="212"/>
      <c r="M300" s="213" t="str">
        <f>IFERROR(VLOOKUP(L300, Z!$A$2:$C$4127, 3, FALSE), "")</f>
        <v/>
      </c>
      <c r="N300" s="216"/>
      <c r="O300" s="218">
        <f t="shared" si="4"/>
        <v>0</v>
      </c>
    </row>
    <row r="301" spans="2:15" s="66" customFormat="1" ht="12.75" customHeight="1" x14ac:dyDescent="0.2">
      <c r="B301" s="9">
        <v>279</v>
      </c>
      <c r="C301" s="211"/>
      <c r="D301" s="211"/>
      <c r="E301" s="212"/>
      <c r="F301" s="213" t="str">
        <f>IFERROR(VLOOKUP(E301, Z!$A$2:$C$4127, 3, FALSE), "")</f>
        <v/>
      </c>
      <c r="G301" s="214"/>
      <c r="H301" s="219"/>
      <c r="I301" s="219"/>
      <c r="J301" s="215"/>
      <c r="K301" s="211"/>
      <c r="L301" s="212"/>
      <c r="M301" s="213" t="str">
        <f>IFERROR(VLOOKUP(L301, Z!$A$2:$C$4127, 3, FALSE), "")</f>
        <v/>
      </c>
      <c r="N301" s="216"/>
      <c r="O301" s="218">
        <f t="shared" si="4"/>
        <v>0</v>
      </c>
    </row>
    <row r="302" spans="2:15" s="66" customFormat="1" ht="12.75" customHeight="1" x14ac:dyDescent="0.2">
      <c r="B302" s="9">
        <v>280</v>
      </c>
      <c r="C302" s="211"/>
      <c r="D302" s="211"/>
      <c r="E302" s="212"/>
      <c r="F302" s="213" t="str">
        <f>IFERROR(VLOOKUP(E302, Z!$A$2:$C$4127, 3, FALSE), "")</f>
        <v/>
      </c>
      <c r="G302" s="214"/>
      <c r="H302" s="219"/>
      <c r="I302" s="219"/>
      <c r="J302" s="215"/>
      <c r="K302" s="211"/>
      <c r="L302" s="212"/>
      <c r="M302" s="213" t="str">
        <f>IFERROR(VLOOKUP(L302, Z!$A$2:$C$4127, 3, FALSE), "")</f>
        <v/>
      </c>
      <c r="N302" s="216"/>
      <c r="O302" s="218">
        <f t="shared" si="4"/>
        <v>0</v>
      </c>
    </row>
    <row r="303" spans="2:15" s="66" customFormat="1" ht="12.75" customHeight="1" x14ac:dyDescent="0.2">
      <c r="B303" s="9">
        <v>281</v>
      </c>
      <c r="C303" s="211"/>
      <c r="D303" s="211"/>
      <c r="E303" s="212"/>
      <c r="F303" s="213" t="str">
        <f>IFERROR(VLOOKUP(E303, Z!$A$2:$C$4127, 3, FALSE), "")</f>
        <v/>
      </c>
      <c r="G303" s="214"/>
      <c r="H303" s="219"/>
      <c r="I303" s="219"/>
      <c r="J303" s="215"/>
      <c r="K303" s="211"/>
      <c r="L303" s="212"/>
      <c r="M303" s="213" t="str">
        <f>IFERROR(VLOOKUP(L303, Z!$A$2:$C$4127, 3, FALSE), "")</f>
        <v/>
      </c>
      <c r="N303" s="216"/>
      <c r="O303" s="218">
        <f t="shared" si="4"/>
        <v>0</v>
      </c>
    </row>
    <row r="304" spans="2:15" s="66" customFormat="1" ht="12.75" customHeight="1" x14ac:dyDescent="0.2">
      <c r="B304" s="9">
        <v>282</v>
      </c>
      <c r="C304" s="211"/>
      <c r="D304" s="211"/>
      <c r="E304" s="212"/>
      <c r="F304" s="213" t="str">
        <f>IFERROR(VLOOKUP(E304, Z!$A$2:$C$4127, 3, FALSE), "")</f>
        <v/>
      </c>
      <c r="G304" s="214"/>
      <c r="H304" s="219"/>
      <c r="I304" s="219"/>
      <c r="J304" s="215"/>
      <c r="K304" s="211"/>
      <c r="L304" s="212"/>
      <c r="M304" s="213" t="str">
        <f>IFERROR(VLOOKUP(L304, Z!$A$2:$C$4127, 3, FALSE), "")</f>
        <v/>
      </c>
      <c r="N304" s="216"/>
      <c r="O304" s="218">
        <f t="shared" si="4"/>
        <v>0</v>
      </c>
    </row>
    <row r="305" spans="2:15" s="66" customFormat="1" ht="12.75" customHeight="1" x14ac:dyDescent="0.2">
      <c r="B305" s="9">
        <v>283</v>
      </c>
      <c r="C305" s="211"/>
      <c r="D305" s="211"/>
      <c r="E305" s="212"/>
      <c r="F305" s="213" t="str">
        <f>IFERROR(VLOOKUP(E305, Z!$A$2:$C$4127, 3, FALSE), "")</f>
        <v/>
      </c>
      <c r="G305" s="214"/>
      <c r="H305" s="219"/>
      <c r="I305" s="219"/>
      <c r="J305" s="215"/>
      <c r="K305" s="211"/>
      <c r="L305" s="212"/>
      <c r="M305" s="213" t="str">
        <f>IFERROR(VLOOKUP(L305, Z!$A$2:$C$4127, 3, FALSE), "")</f>
        <v/>
      </c>
      <c r="N305" s="216"/>
      <c r="O305" s="218">
        <f t="shared" si="4"/>
        <v>0</v>
      </c>
    </row>
    <row r="306" spans="2:15" s="66" customFormat="1" ht="12.75" customHeight="1" x14ac:dyDescent="0.2">
      <c r="B306" s="9">
        <v>284</v>
      </c>
      <c r="C306" s="211"/>
      <c r="D306" s="211"/>
      <c r="E306" s="212"/>
      <c r="F306" s="213" t="str">
        <f>IFERROR(VLOOKUP(E306, Z!$A$2:$C$4127, 3, FALSE), "")</f>
        <v/>
      </c>
      <c r="G306" s="214"/>
      <c r="H306" s="219"/>
      <c r="I306" s="219"/>
      <c r="J306" s="215"/>
      <c r="K306" s="211"/>
      <c r="L306" s="212"/>
      <c r="M306" s="213" t="str">
        <f>IFERROR(VLOOKUP(L306, Z!$A$2:$C$4127, 3, FALSE), "")</f>
        <v/>
      </c>
      <c r="N306" s="216"/>
      <c r="O306" s="218">
        <f t="shared" si="4"/>
        <v>0</v>
      </c>
    </row>
    <row r="307" spans="2:15" s="66" customFormat="1" ht="12.75" customHeight="1" x14ac:dyDescent="0.2">
      <c r="B307" s="9">
        <v>285</v>
      </c>
      <c r="C307" s="211"/>
      <c r="D307" s="211"/>
      <c r="E307" s="212"/>
      <c r="F307" s="213" t="str">
        <f>IFERROR(VLOOKUP(E307, Z!$A$2:$C$4127, 3, FALSE), "")</f>
        <v/>
      </c>
      <c r="G307" s="214"/>
      <c r="H307" s="219"/>
      <c r="I307" s="219"/>
      <c r="J307" s="215"/>
      <c r="K307" s="211"/>
      <c r="L307" s="212"/>
      <c r="M307" s="213" t="str">
        <f>IFERROR(VLOOKUP(L307, Z!$A$2:$C$4127, 3, FALSE), "")</f>
        <v/>
      </c>
      <c r="N307" s="216"/>
      <c r="O307" s="218">
        <f t="shared" si="4"/>
        <v>0</v>
      </c>
    </row>
    <row r="308" spans="2:15" s="66" customFormat="1" ht="12.75" customHeight="1" x14ac:dyDescent="0.2">
      <c r="B308" s="9">
        <v>286</v>
      </c>
      <c r="C308" s="211"/>
      <c r="D308" s="211"/>
      <c r="E308" s="212"/>
      <c r="F308" s="213" t="str">
        <f>IFERROR(VLOOKUP(E308, Z!$A$2:$C$4127, 3, FALSE), "")</f>
        <v/>
      </c>
      <c r="G308" s="214"/>
      <c r="H308" s="219"/>
      <c r="I308" s="219"/>
      <c r="J308" s="215"/>
      <c r="K308" s="211"/>
      <c r="L308" s="212"/>
      <c r="M308" s="213" t="str">
        <f>IFERROR(VLOOKUP(L308, Z!$A$2:$C$4127, 3, FALSE), "")</f>
        <v/>
      </c>
      <c r="N308" s="216"/>
      <c r="O308" s="218">
        <f t="shared" si="4"/>
        <v>0</v>
      </c>
    </row>
    <row r="309" spans="2:15" s="66" customFormat="1" ht="12.75" customHeight="1" x14ac:dyDescent="0.2">
      <c r="B309" s="9">
        <v>287</v>
      </c>
      <c r="C309" s="211"/>
      <c r="D309" s="211"/>
      <c r="E309" s="212"/>
      <c r="F309" s="213" t="str">
        <f>IFERROR(VLOOKUP(E309, Z!$A$2:$C$4127, 3, FALSE), "")</f>
        <v/>
      </c>
      <c r="G309" s="214"/>
      <c r="H309" s="219"/>
      <c r="I309" s="219"/>
      <c r="J309" s="215"/>
      <c r="K309" s="211"/>
      <c r="L309" s="212"/>
      <c r="M309" s="213" t="str">
        <f>IFERROR(VLOOKUP(L309, Z!$A$2:$C$4127, 3, FALSE), "")</f>
        <v/>
      </c>
      <c r="N309" s="216"/>
      <c r="O309" s="218">
        <f t="shared" si="4"/>
        <v>0</v>
      </c>
    </row>
    <row r="310" spans="2:15" s="66" customFormat="1" ht="12.75" customHeight="1" x14ac:dyDescent="0.2">
      <c r="B310" s="9">
        <v>288</v>
      </c>
      <c r="C310" s="211"/>
      <c r="D310" s="211"/>
      <c r="E310" s="212"/>
      <c r="F310" s="213" t="str">
        <f>IFERROR(VLOOKUP(E310, Z!$A$2:$C$4127, 3, FALSE), "")</f>
        <v/>
      </c>
      <c r="G310" s="214"/>
      <c r="H310" s="219"/>
      <c r="I310" s="219"/>
      <c r="J310" s="215"/>
      <c r="K310" s="211"/>
      <c r="L310" s="212"/>
      <c r="M310" s="213" t="str">
        <f>IFERROR(VLOOKUP(L310, Z!$A$2:$C$4127, 3, FALSE), "")</f>
        <v/>
      </c>
      <c r="N310" s="216"/>
      <c r="O310" s="218">
        <f t="shared" si="4"/>
        <v>0</v>
      </c>
    </row>
    <row r="311" spans="2:15" s="66" customFormat="1" ht="12.75" customHeight="1" x14ac:dyDescent="0.2">
      <c r="B311" s="9">
        <v>289</v>
      </c>
      <c r="C311" s="211"/>
      <c r="D311" s="211"/>
      <c r="E311" s="212"/>
      <c r="F311" s="213" t="str">
        <f>IFERROR(VLOOKUP(E311, Z!$A$2:$C$4127, 3, FALSE), "")</f>
        <v/>
      </c>
      <c r="G311" s="214"/>
      <c r="H311" s="219"/>
      <c r="I311" s="219"/>
      <c r="J311" s="215"/>
      <c r="K311" s="211"/>
      <c r="L311" s="212"/>
      <c r="M311" s="213" t="str">
        <f>IFERROR(VLOOKUP(L311, Z!$A$2:$C$4127, 3, FALSE), "")</f>
        <v/>
      </c>
      <c r="N311" s="216"/>
      <c r="O311" s="218">
        <f t="shared" si="4"/>
        <v>0</v>
      </c>
    </row>
    <row r="312" spans="2:15" s="66" customFormat="1" ht="12.75" customHeight="1" x14ac:dyDescent="0.2">
      <c r="B312" s="9">
        <v>290</v>
      </c>
      <c r="C312" s="211"/>
      <c r="D312" s="211"/>
      <c r="E312" s="212"/>
      <c r="F312" s="213" t="str">
        <f>IFERROR(VLOOKUP(E312, Z!$A$2:$C$4127, 3, FALSE), "")</f>
        <v/>
      </c>
      <c r="G312" s="214"/>
      <c r="H312" s="219"/>
      <c r="I312" s="219"/>
      <c r="J312" s="215"/>
      <c r="K312" s="211"/>
      <c r="L312" s="212"/>
      <c r="M312" s="213" t="str">
        <f>IFERROR(VLOOKUP(L312, Z!$A$2:$C$4127, 3, FALSE), "")</f>
        <v/>
      </c>
      <c r="N312" s="216"/>
      <c r="O312" s="218">
        <f t="shared" si="4"/>
        <v>0</v>
      </c>
    </row>
    <row r="313" spans="2:15" s="66" customFormat="1" ht="12.75" customHeight="1" x14ac:dyDescent="0.2">
      <c r="B313" s="9">
        <v>291</v>
      </c>
      <c r="C313" s="211"/>
      <c r="D313" s="211"/>
      <c r="E313" s="212"/>
      <c r="F313" s="213" t="str">
        <f>IFERROR(VLOOKUP(E313, Z!$A$2:$C$4127, 3, FALSE), "")</f>
        <v/>
      </c>
      <c r="G313" s="214"/>
      <c r="H313" s="219"/>
      <c r="I313" s="219"/>
      <c r="J313" s="215"/>
      <c r="K313" s="211"/>
      <c r="L313" s="212"/>
      <c r="M313" s="213" t="str">
        <f>IFERROR(VLOOKUP(L313, Z!$A$2:$C$4127, 3, FALSE), "")</f>
        <v/>
      </c>
      <c r="N313" s="216"/>
      <c r="O313" s="218">
        <f t="shared" si="4"/>
        <v>0</v>
      </c>
    </row>
    <row r="314" spans="2:15" s="66" customFormat="1" ht="12.75" customHeight="1" x14ac:dyDescent="0.2">
      <c r="B314" s="9">
        <v>292</v>
      </c>
      <c r="C314" s="211"/>
      <c r="D314" s="211"/>
      <c r="E314" s="212"/>
      <c r="F314" s="213" t="str">
        <f>IFERROR(VLOOKUP(E314, Z!$A$2:$C$4127, 3, FALSE), "")</f>
        <v/>
      </c>
      <c r="G314" s="214"/>
      <c r="H314" s="219"/>
      <c r="I314" s="219"/>
      <c r="J314" s="215"/>
      <c r="K314" s="211"/>
      <c r="L314" s="212"/>
      <c r="M314" s="213" t="str">
        <f>IFERROR(VLOOKUP(L314, Z!$A$2:$C$4127, 3, FALSE), "")</f>
        <v/>
      </c>
      <c r="N314" s="216"/>
      <c r="O314" s="218">
        <f t="shared" si="4"/>
        <v>0</v>
      </c>
    </row>
    <row r="315" spans="2:15" s="66" customFormat="1" ht="12.75" customHeight="1" x14ac:dyDescent="0.2">
      <c r="B315" s="9">
        <v>293</v>
      </c>
      <c r="C315" s="211"/>
      <c r="D315" s="211"/>
      <c r="E315" s="212"/>
      <c r="F315" s="213" t="str">
        <f>IFERROR(VLOOKUP(E315, Z!$A$2:$C$4127, 3, FALSE), "")</f>
        <v/>
      </c>
      <c r="G315" s="214"/>
      <c r="H315" s="219"/>
      <c r="I315" s="219"/>
      <c r="J315" s="215"/>
      <c r="K315" s="211"/>
      <c r="L315" s="212"/>
      <c r="M315" s="213" t="str">
        <f>IFERROR(VLOOKUP(L315, Z!$A$2:$C$4127, 3, FALSE), "")</f>
        <v/>
      </c>
      <c r="N315" s="216"/>
      <c r="O315" s="218">
        <f t="shared" si="4"/>
        <v>0</v>
      </c>
    </row>
    <row r="316" spans="2:15" s="66" customFormat="1" ht="12.75" customHeight="1" x14ac:dyDescent="0.2">
      <c r="B316" s="9">
        <v>294</v>
      </c>
      <c r="C316" s="211"/>
      <c r="D316" s="211"/>
      <c r="E316" s="212"/>
      <c r="F316" s="213" t="str">
        <f>IFERROR(VLOOKUP(E316, Z!$A$2:$C$4127, 3, FALSE), "")</f>
        <v/>
      </c>
      <c r="G316" s="214"/>
      <c r="H316" s="219"/>
      <c r="I316" s="219"/>
      <c r="J316" s="215"/>
      <c r="K316" s="211"/>
      <c r="L316" s="212"/>
      <c r="M316" s="213" t="str">
        <f>IFERROR(VLOOKUP(L316, Z!$A$2:$C$4127, 3, FALSE), "")</f>
        <v/>
      </c>
      <c r="N316" s="216"/>
      <c r="O316" s="218">
        <f t="shared" si="4"/>
        <v>0</v>
      </c>
    </row>
    <row r="317" spans="2:15" s="66" customFormat="1" ht="12.75" customHeight="1" x14ac:dyDescent="0.2">
      <c r="B317" s="9">
        <v>295</v>
      </c>
      <c r="C317" s="211"/>
      <c r="D317" s="211"/>
      <c r="E317" s="212"/>
      <c r="F317" s="213" t="str">
        <f>IFERROR(VLOOKUP(E317, Z!$A$2:$C$4127, 3, FALSE), "")</f>
        <v/>
      </c>
      <c r="G317" s="214"/>
      <c r="H317" s="219"/>
      <c r="I317" s="219"/>
      <c r="J317" s="215"/>
      <c r="K317" s="211"/>
      <c r="L317" s="212"/>
      <c r="M317" s="213" t="str">
        <f>IFERROR(VLOOKUP(L317, Z!$A$2:$C$4127, 3, FALSE), "")</f>
        <v/>
      </c>
      <c r="N317" s="216"/>
      <c r="O317" s="218">
        <f t="shared" si="4"/>
        <v>0</v>
      </c>
    </row>
    <row r="318" spans="2:15" s="66" customFormat="1" ht="12.75" customHeight="1" x14ac:dyDescent="0.2">
      <c r="B318" s="9">
        <v>296</v>
      </c>
      <c r="C318" s="211"/>
      <c r="D318" s="211"/>
      <c r="E318" s="212"/>
      <c r="F318" s="213" t="str">
        <f>IFERROR(VLOOKUP(E318, Z!$A$2:$C$4127, 3, FALSE), "")</f>
        <v/>
      </c>
      <c r="G318" s="214"/>
      <c r="H318" s="219"/>
      <c r="I318" s="219"/>
      <c r="J318" s="215"/>
      <c r="K318" s="211"/>
      <c r="L318" s="212"/>
      <c r="M318" s="213" t="str">
        <f>IFERROR(VLOOKUP(L318, Z!$A$2:$C$4127, 3, FALSE), "")</f>
        <v/>
      </c>
      <c r="N318" s="216"/>
      <c r="O318" s="218">
        <f t="shared" si="4"/>
        <v>0</v>
      </c>
    </row>
    <row r="319" spans="2:15" s="66" customFormat="1" ht="12.75" customHeight="1" x14ac:dyDescent="0.2">
      <c r="B319" s="9">
        <v>297</v>
      </c>
      <c r="C319" s="211"/>
      <c r="D319" s="211"/>
      <c r="E319" s="212"/>
      <c r="F319" s="213" t="str">
        <f>IFERROR(VLOOKUP(E319, Z!$A$2:$C$4127, 3, FALSE), "")</f>
        <v/>
      </c>
      <c r="G319" s="214"/>
      <c r="H319" s="219"/>
      <c r="I319" s="219"/>
      <c r="J319" s="215"/>
      <c r="K319" s="211"/>
      <c r="L319" s="212"/>
      <c r="M319" s="213" t="str">
        <f>IFERROR(VLOOKUP(L319, Z!$A$2:$C$4127, 3, FALSE), "")</f>
        <v/>
      </c>
      <c r="N319" s="216"/>
      <c r="O319" s="218">
        <f t="shared" si="4"/>
        <v>0</v>
      </c>
    </row>
    <row r="320" spans="2:15" s="66" customFormat="1" ht="12.75" customHeight="1" x14ac:dyDescent="0.2">
      <c r="B320" s="9">
        <v>298</v>
      </c>
      <c r="C320" s="211"/>
      <c r="D320" s="211"/>
      <c r="E320" s="212"/>
      <c r="F320" s="213" t="str">
        <f>IFERROR(VLOOKUP(E320, Z!$A$2:$C$4127, 3, FALSE), "")</f>
        <v/>
      </c>
      <c r="G320" s="214"/>
      <c r="H320" s="219"/>
      <c r="I320" s="219"/>
      <c r="J320" s="215"/>
      <c r="K320" s="211"/>
      <c r="L320" s="212"/>
      <c r="M320" s="213" t="str">
        <f>IFERROR(VLOOKUP(L320, Z!$A$2:$C$4127, 3, FALSE), "")</f>
        <v/>
      </c>
      <c r="N320" s="216"/>
      <c r="O320" s="218">
        <f t="shared" si="4"/>
        <v>0</v>
      </c>
    </row>
    <row r="321" spans="2:15" s="66" customFormat="1" ht="12.75" customHeight="1" x14ac:dyDescent="0.2">
      <c r="B321" s="9">
        <v>299</v>
      </c>
      <c r="C321" s="211"/>
      <c r="D321" s="211"/>
      <c r="E321" s="212"/>
      <c r="F321" s="213" t="str">
        <f>IFERROR(VLOOKUP(E321, Z!$A$2:$C$4127, 3, FALSE), "")</f>
        <v/>
      </c>
      <c r="G321" s="214"/>
      <c r="H321" s="219"/>
      <c r="I321" s="219"/>
      <c r="J321" s="215"/>
      <c r="K321" s="211"/>
      <c r="L321" s="212"/>
      <c r="M321" s="213" t="str">
        <f>IFERROR(VLOOKUP(L321, Z!$A$2:$C$4127, 3, FALSE), "")</f>
        <v/>
      </c>
      <c r="N321" s="216"/>
      <c r="O321" s="218">
        <f t="shared" si="4"/>
        <v>0</v>
      </c>
    </row>
    <row r="322" spans="2:15" s="66" customFormat="1" ht="12.75" customHeight="1" x14ac:dyDescent="0.2">
      <c r="B322" s="9">
        <v>300</v>
      </c>
      <c r="C322" s="211"/>
      <c r="D322" s="211"/>
      <c r="E322" s="212"/>
      <c r="F322" s="213" t="str">
        <f>IFERROR(VLOOKUP(E322, Z!$A$2:$C$4127, 3, FALSE), "")</f>
        <v/>
      </c>
      <c r="G322" s="214"/>
      <c r="H322" s="219"/>
      <c r="I322" s="219"/>
      <c r="J322" s="215"/>
      <c r="K322" s="211"/>
      <c r="L322" s="212"/>
      <c r="M322" s="213" t="str">
        <f>IFERROR(VLOOKUP(L322, Z!$A$2:$C$4127, 3, FALSE), "")</f>
        <v/>
      </c>
      <c r="N322" s="216"/>
      <c r="O322" s="218">
        <f t="shared" si="4"/>
        <v>0</v>
      </c>
    </row>
    <row r="323" spans="2:15" s="66" customFormat="1" ht="12.75" customHeight="1" x14ac:dyDescent="0.2">
      <c r="B323" s="9">
        <v>301</v>
      </c>
      <c r="C323" s="211"/>
      <c r="D323" s="211"/>
      <c r="E323" s="212"/>
      <c r="F323" s="213" t="str">
        <f>IFERROR(VLOOKUP(E323, Z!$A$2:$C$4127, 3, FALSE), "")</f>
        <v/>
      </c>
      <c r="G323" s="214"/>
      <c r="H323" s="219"/>
      <c r="I323" s="219"/>
      <c r="J323" s="215"/>
      <c r="K323" s="211"/>
      <c r="L323" s="212"/>
      <c r="M323" s="213" t="str">
        <f>IFERROR(VLOOKUP(L323, Z!$A$2:$C$4127, 3, FALSE), "")</f>
        <v/>
      </c>
      <c r="N323" s="216"/>
      <c r="O323" s="218">
        <f t="shared" si="4"/>
        <v>0</v>
      </c>
    </row>
    <row r="324" spans="2:15" s="66" customFormat="1" ht="12.75" customHeight="1" x14ac:dyDescent="0.2">
      <c r="B324" s="9">
        <v>302</v>
      </c>
      <c r="C324" s="211"/>
      <c r="D324" s="211"/>
      <c r="E324" s="212"/>
      <c r="F324" s="213" t="str">
        <f>IFERROR(VLOOKUP(E324, Z!$A$2:$C$4127, 3, FALSE), "")</f>
        <v/>
      </c>
      <c r="G324" s="214"/>
      <c r="H324" s="219"/>
      <c r="I324" s="219"/>
      <c r="J324" s="215"/>
      <c r="K324" s="211"/>
      <c r="L324" s="212"/>
      <c r="M324" s="213" t="str">
        <f>IFERROR(VLOOKUP(L324, Z!$A$2:$C$4127, 3, FALSE), "")</f>
        <v/>
      </c>
      <c r="N324" s="216"/>
      <c r="O324" s="218">
        <f t="shared" si="4"/>
        <v>0</v>
      </c>
    </row>
    <row r="325" spans="2:15" s="66" customFormat="1" ht="12.75" customHeight="1" x14ac:dyDescent="0.2">
      <c r="B325" s="9">
        <v>303</v>
      </c>
      <c r="C325" s="211"/>
      <c r="D325" s="211"/>
      <c r="E325" s="212"/>
      <c r="F325" s="213" t="str">
        <f>IFERROR(VLOOKUP(E325, Z!$A$2:$C$4127, 3, FALSE), "")</f>
        <v/>
      </c>
      <c r="G325" s="214"/>
      <c r="H325" s="219"/>
      <c r="I325" s="219"/>
      <c r="J325" s="215"/>
      <c r="K325" s="211"/>
      <c r="L325" s="212"/>
      <c r="M325" s="213" t="str">
        <f>IFERROR(VLOOKUP(L325, Z!$A$2:$C$4127, 3, FALSE), "")</f>
        <v/>
      </c>
      <c r="N325" s="216"/>
      <c r="O325" s="218">
        <f t="shared" si="4"/>
        <v>0</v>
      </c>
    </row>
    <row r="326" spans="2:15" s="66" customFormat="1" ht="12.75" customHeight="1" x14ac:dyDescent="0.2">
      <c r="B326" s="9">
        <v>304</v>
      </c>
      <c r="C326" s="211"/>
      <c r="D326" s="211"/>
      <c r="E326" s="212"/>
      <c r="F326" s="213" t="str">
        <f>IFERROR(VLOOKUP(E326, Z!$A$2:$C$4127, 3, FALSE), "")</f>
        <v/>
      </c>
      <c r="G326" s="214"/>
      <c r="H326" s="219"/>
      <c r="I326" s="219"/>
      <c r="J326" s="215"/>
      <c r="K326" s="211"/>
      <c r="L326" s="212"/>
      <c r="M326" s="213" t="str">
        <f>IFERROR(VLOOKUP(L326, Z!$A$2:$C$4127, 3, FALSE), "")</f>
        <v/>
      </c>
      <c r="N326" s="216"/>
      <c r="O326" s="218">
        <f t="shared" si="4"/>
        <v>0</v>
      </c>
    </row>
    <row r="327" spans="2:15" s="66" customFormat="1" ht="12.75" customHeight="1" x14ac:dyDescent="0.2">
      <c r="B327" s="9">
        <v>305</v>
      </c>
      <c r="C327" s="211"/>
      <c r="D327" s="211"/>
      <c r="E327" s="212"/>
      <c r="F327" s="213" t="str">
        <f>IFERROR(VLOOKUP(E327, Z!$A$2:$C$4127, 3, FALSE), "")</f>
        <v/>
      </c>
      <c r="G327" s="214"/>
      <c r="H327" s="219"/>
      <c r="I327" s="219"/>
      <c r="J327" s="215"/>
      <c r="K327" s="211"/>
      <c r="L327" s="212"/>
      <c r="M327" s="213" t="str">
        <f>IFERROR(VLOOKUP(L327, Z!$A$2:$C$4127, 3, FALSE), "")</f>
        <v/>
      </c>
      <c r="N327" s="216"/>
      <c r="O327" s="218">
        <f t="shared" si="4"/>
        <v>0</v>
      </c>
    </row>
    <row r="328" spans="2:15" s="66" customFormat="1" ht="12.75" customHeight="1" x14ac:dyDescent="0.2">
      <c r="B328" s="9">
        <v>306</v>
      </c>
      <c r="C328" s="211"/>
      <c r="D328" s="211"/>
      <c r="E328" s="212"/>
      <c r="F328" s="213" t="str">
        <f>IFERROR(VLOOKUP(E328, Z!$A$2:$C$4127, 3, FALSE), "")</f>
        <v/>
      </c>
      <c r="G328" s="214"/>
      <c r="H328" s="219"/>
      <c r="I328" s="219"/>
      <c r="J328" s="215"/>
      <c r="K328" s="211"/>
      <c r="L328" s="212"/>
      <c r="M328" s="213" t="str">
        <f>IFERROR(VLOOKUP(L328, Z!$A$2:$C$4127, 3, FALSE), "")</f>
        <v/>
      </c>
      <c r="N328" s="216"/>
      <c r="O328" s="218">
        <f t="shared" si="4"/>
        <v>0</v>
      </c>
    </row>
    <row r="329" spans="2:15" s="66" customFormat="1" ht="12.75" customHeight="1" x14ac:dyDescent="0.2">
      <c r="B329" s="9">
        <v>307</v>
      </c>
      <c r="C329" s="211"/>
      <c r="D329" s="211"/>
      <c r="E329" s="212"/>
      <c r="F329" s="213" t="str">
        <f>IFERROR(VLOOKUP(E329, Z!$A$2:$C$4127, 3, FALSE), "")</f>
        <v/>
      </c>
      <c r="G329" s="214"/>
      <c r="H329" s="219"/>
      <c r="I329" s="219"/>
      <c r="J329" s="215"/>
      <c r="K329" s="211"/>
      <c r="L329" s="212"/>
      <c r="M329" s="213" t="str">
        <f>IFERROR(VLOOKUP(L329, Z!$A$2:$C$4127, 3, FALSE), "")</f>
        <v/>
      </c>
      <c r="N329" s="216"/>
      <c r="O329" s="218">
        <f t="shared" si="4"/>
        <v>0</v>
      </c>
    </row>
    <row r="330" spans="2:15" s="66" customFormat="1" ht="12.75" customHeight="1" x14ac:dyDescent="0.2">
      <c r="B330" s="9">
        <v>308</v>
      </c>
      <c r="C330" s="211"/>
      <c r="D330" s="211"/>
      <c r="E330" s="212"/>
      <c r="F330" s="213" t="str">
        <f>IFERROR(VLOOKUP(E330, Z!$A$2:$C$4127, 3, FALSE), "")</f>
        <v/>
      </c>
      <c r="G330" s="214"/>
      <c r="H330" s="219"/>
      <c r="I330" s="219"/>
      <c r="J330" s="215"/>
      <c r="K330" s="211"/>
      <c r="L330" s="212"/>
      <c r="M330" s="213" t="str">
        <f>IFERROR(VLOOKUP(L330, Z!$A$2:$C$4127, 3, FALSE), "")</f>
        <v/>
      </c>
      <c r="N330" s="216"/>
      <c r="O330" s="218">
        <f t="shared" si="4"/>
        <v>0</v>
      </c>
    </row>
    <row r="331" spans="2:15" s="66" customFormat="1" ht="12.75" customHeight="1" x14ac:dyDescent="0.2">
      <c r="B331" s="9">
        <v>309</v>
      </c>
      <c r="C331" s="211"/>
      <c r="D331" s="211"/>
      <c r="E331" s="212"/>
      <c r="F331" s="213" t="str">
        <f>IFERROR(VLOOKUP(E331, Z!$A$2:$C$4127, 3, FALSE), "")</f>
        <v/>
      </c>
      <c r="G331" s="214"/>
      <c r="H331" s="219"/>
      <c r="I331" s="219"/>
      <c r="J331" s="215"/>
      <c r="K331" s="211"/>
      <c r="L331" s="212"/>
      <c r="M331" s="213" t="str">
        <f>IFERROR(VLOOKUP(L331, Z!$A$2:$C$4127, 3, FALSE), "")</f>
        <v/>
      </c>
      <c r="N331" s="216"/>
      <c r="O331" s="218">
        <f t="shared" si="4"/>
        <v>0</v>
      </c>
    </row>
    <row r="332" spans="2:15" s="66" customFormat="1" ht="12.75" customHeight="1" x14ac:dyDescent="0.2">
      <c r="B332" s="9">
        <v>310</v>
      </c>
      <c r="C332" s="211"/>
      <c r="D332" s="211"/>
      <c r="E332" s="212"/>
      <c r="F332" s="213" t="str">
        <f>IFERROR(VLOOKUP(E332, Z!$A$2:$C$4127, 3, FALSE), "")</f>
        <v/>
      </c>
      <c r="G332" s="214"/>
      <c r="H332" s="219"/>
      <c r="I332" s="219"/>
      <c r="J332" s="215"/>
      <c r="K332" s="211"/>
      <c r="L332" s="212"/>
      <c r="M332" s="213" t="str">
        <f>IFERROR(VLOOKUP(L332, Z!$A$2:$C$4127, 3, FALSE), "")</f>
        <v/>
      </c>
      <c r="N332" s="216"/>
      <c r="O332" s="218">
        <f t="shared" si="4"/>
        <v>0</v>
      </c>
    </row>
    <row r="333" spans="2:15" s="66" customFormat="1" ht="12.75" customHeight="1" x14ac:dyDescent="0.2">
      <c r="B333" s="9">
        <v>311</v>
      </c>
      <c r="C333" s="211"/>
      <c r="D333" s="211"/>
      <c r="E333" s="212"/>
      <c r="F333" s="213" t="str">
        <f>IFERROR(VLOOKUP(E333, Z!$A$2:$C$4127, 3, FALSE), "")</f>
        <v/>
      </c>
      <c r="G333" s="214"/>
      <c r="H333" s="219"/>
      <c r="I333" s="219"/>
      <c r="J333" s="215"/>
      <c r="K333" s="211"/>
      <c r="L333" s="212"/>
      <c r="M333" s="213" t="str">
        <f>IFERROR(VLOOKUP(L333, Z!$A$2:$C$4127, 3, FALSE), "")</f>
        <v/>
      </c>
      <c r="N333" s="216"/>
      <c r="O333" s="218">
        <f t="shared" si="4"/>
        <v>0</v>
      </c>
    </row>
    <row r="334" spans="2:15" s="66" customFormat="1" ht="12.75" customHeight="1" x14ac:dyDescent="0.2">
      <c r="B334" s="9">
        <v>312</v>
      </c>
      <c r="C334" s="211"/>
      <c r="D334" s="211"/>
      <c r="E334" s="212"/>
      <c r="F334" s="213" t="str">
        <f>IFERROR(VLOOKUP(E334, Z!$A$2:$C$4127, 3, FALSE), "")</f>
        <v/>
      </c>
      <c r="G334" s="214"/>
      <c r="H334" s="219"/>
      <c r="I334" s="219"/>
      <c r="J334" s="215"/>
      <c r="K334" s="211"/>
      <c r="L334" s="212"/>
      <c r="M334" s="213" t="str">
        <f>IFERROR(VLOOKUP(L334, Z!$A$2:$C$4127, 3, FALSE), "")</f>
        <v/>
      </c>
      <c r="N334" s="216"/>
      <c r="O334" s="218">
        <f t="shared" si="4"/>
        <v>0</v>
      </c>
    </row>
    <row r="335" spans="2:15" s="66" customFormat="1" ht="12.75" customHeight="1" x14ac:dyDescent="0.2">
      <c r="B335" s="9">
        <v>313</v>
      </c>
      <c r="C335" s="211"/>
      <c r="D335" s="211"/>
      <c r="E335" s="212"/>
      <c r="F335" s="213" t="str">
        <f>IFERROR(VLOOKUP(E335, Z!$A$2:$C$4127, 3, FALSE), "")</f>
        <v/>
      </c>
      <c r="G335" s="214"/>
      <c r="H335" s="219"/>
      <c r="I335" s="219"/>
      <c r="J335" s="215"/>
      <c r="K335" s="211"/>
      <c r="L335" s="212"/>
      <c r="M335" s="213" t="str">
        <f>IFERROR(VLOOKUP(L335, Z!$A$2:$C$4127, 3, FALSE), "")</f>
        <v/>
      </c>
      <c r="N335" s="216"/>
      <c r="O335" s="218">
        <f t="shared" si="4"/>
        <v>0</v>
      </c>
    </row>
    <row r="336" spans="2:15" s="66" customFormat="1" ht="12.75" customHeight="1" x14ac:dyDescent="0.2">
      <c r="B336" s="9">
        <v>314</v>
      </c>
      <c r="C336" s="211"/>
      <c r="D336" s="211"/>
      <c r="E336" s="212"/>
      <c r="F336" s="213" t="str">
        <f>IFERROR(VLOOKUP(E336, Z!$A$2:$C$4127, 3, FALSE), "")</f>
        <v/>
      </c>
      <c r="G336" s="214"/>
      <c r="H336" s="219"/>
      <c r="I336" s="219"/>
      <c r="J336" s="215"/>
      <c r="K336" s="211"/>
      <c r="L336" s="212"/>
      <c r="M336" s="213" t="str">
        <f>IFERROR(VLOOKUP(L336, Z!$A$2:$C$4127, 3, FALSE), "")</f>
        <v/>
      </c>
      <c r="N336" s="216"/>
      <c r="O336" s="218">
        <f t="shared" si="4"/>
        <v>0</v>
      </c>
    </row>
    <row r="337" spans="2:15" s="66" customFormat="1" ht="12.75" customHeight="1" x14ac:dyDescent="0.2">
      <c r="B337" s="9">
        <v>315</v>
      </c>
      <c r="C337" s="211"/>
      <c r="D337" s="211"/>
      <c r="E337" s="212"/>
      <c r="F337" s="213" t="str">
        <f>IFERROR(VLOOKUP(E337, Z!$A$2:$C$4127, 3, FALSE), "")</f>
        <v/>
      </c>
      <c r="G337" s="214"/>
      <c r="H337" s="219"/>
      <c r="I337" s="219"/>
      <c r="J337" s="215"/>
      <c r="K337" s="211"/>
      <c r="L337" s="212"/>
      <c r="M337" s="213" t="str">
        <f>IFERROR(VLOOKUP(L337, Z!$A$2:$C$4127, 3, FALSE), "")</f>
        <v/>
      </c>
      <c r="N337" s="216"/>
      <c r="O337" s="218">
        <f t="shared" si="4"/>
        <v>0</v>
      </c>
    </row>
    <row r="338" spans="2:15" s="66" customFormat="1" ht="12.75" customHeight="1" x14ac:dyDescent="0.2">
      <c r="B338" s="9">
        <v>316</v>
      </c>
      <c r="C338" s="211"/>
      <c r="D338" s="211"/>
      <c r="E338" s="212"/>
      <c r="F338" s="213" t="str">
        <f>IFERROR(VLOOKUP(E338, Z!$A$2:$C$4127, 3, FALSE), "")</f>
        <v/>
      </c>
      <c r="G338" s="214"/>
      <c r="H338" s="219"/>
      <c r="I338" s="219"/>
      <c r="J338" s="215"/>
      <c r="K338" s="211"/>
      <c r="L338" s="212"/>
      <c r="M338" s="213" t="str">
        <f>IFERROR(VLOOKUP(L338, Z!$A$2:$C$4127, 3, FALSE), "")</f>
        <v/>
      </c>
      <c r="N338" s="216"/>
      <c r="O338" s="218">
        <f t="shared" si="4"/>
        <v>0</v>
      </c>
    </row>
    <row r="339" spans="2:15" s="66" customFormat="1" ht="12.75" customHeight="1" x14ac:dyDescent="0.2">
      <c r="B339" s="9">
        <v>317</v>
      </c>
      <c r="C339" s="211"/>
      <c r="D339" s="211"/>
      <c r="E339" s="212"/>
      <c r="F339" s="213" t="str">
        <f>IFERROR(VLOOKUP(E339, Z!$A$2:$C$4127, 3, FALSE), "")</f>
        <v/>
      </c>
      <c r="G339" s="214"/>
      <c r="H339" s="219"/>
      <c r="I339" s="219"/>
      <c r="J339" s="215"/>
      <c r="K339" s="211"/>
      <c r="L339" s="212"/>
      <c r="M339" s="213" t="str">
        <f>IFERROR(VLOOKUP(L339, Z!$A$2:$C$4127, 3, FALSE), "")</f>
        <v/>
      </c>
      <c r="N339" s="216"/>
      <c r="O339" s="218">
        <f t="shared" si="4"/>
        <v>0</v>
      </c>
    </row>
    <row r="340" spans="2:15" s="66" customFormat="1" ht="12.75" customHeight="1" x14ac:dyDescent="0.2">
      <c r="B340" s="9">
        <v>318</v>
      </c>
      <c r="C340" s="211"/>
      <c r="D340" s="211"/>
      <c r="E340" s="212"/>
      <c r="F340" s="213" t="str">
        <f>IFERROR(VLOOKUP(E340, Z!$A$2:$C$4127, 3, FALSE), "")</f>
        <v/>
      </c>
      <c r="G340" s="214"/>
      <c r="H340" s="219"/>
      <c r="I340" s="219"/>
      <c r="J340" s="215"/>
      <c r="K340" s="211"/>
      <c r="L340" s="212"/>
      <c r="M340" s="213" t="str">
        <f>IFERROR(VLOOKUP(L340, Z!$A$2:$C$4127, 3, FALSE), "")</f>
        <v/>
      </c>
      <c r="N340" s="216"/>
      <c r="O340" s="218">
        <f t="shared" si="4"/>
        <v>0</v>
      </c>
    </row>
    <row r="341" spans="2:15" s="66" customFormat="1" ht="12.75" customHeight="1" x14ac:dyDescent="0.2">
      <c r="B341" s="9">
        <v>319</v>
      </c>
      <c r="C341" s="211"/>
      <c r="D341" s="211"/>
      <c r="E341" s="212"/>
      <c r="F341" s="213" t="str">
        <f>IFERROR(VLOOKUP(E341, Z!$A$2:$C$4127, 3, FALSE), "")</f>
        <v/>
      </c>
      <c r="G341" s="214"/>
      <c r="H341" s="219"/>
      <c r="I341" s="219"/>
      <c r="J341" s="215"/>
      <c r="K341" s="211"/>
      <c r="L341" s="212"/>
      <c r="M341" s="213" t="str">
        <f>IFERROR(VLOOKUP(L341, Z!$A$2:$C$4127, 3, FALSE), "")</f>
        <v/>
      </c>
      <c r="N341" s="216"/>
      <c r="O341" s="218">
        <f t="shared" si="4"/>
        <v>0</v>
      </c>
    </row>
    <row r="342" spans="2:15" s="66" customFormat="1" ht="12.75" customHeight="1" x14ac:dyDescent="0.2">
      <c r="B342" s="9">
        <v>320</v>
      </c>
      <c r="C342" s="211"/>
      <c r="D342" s="211"/>
      <c r="E342" s="212"/>
      <c r="F342" s="213" t="str">
        <f>IFERROR(VLOOKUP(E342, Z!$A$2:$C$4127, 3, FALSE), "")</f>
        <v/>
      </c>
      <c r="G342" s="214"/>
      <c r="H342" s="219"/>
      <c r="I342" s="219"/>
      <c r="J342" s="215"/>
      <c r="K342" s="211"/>
      <c r="L342" s="212"/>
      <c r="M342" s="213" t="str">
        <f>IFERROR(VLOOKUP(L342, Z!$A$2:$C$4127, 3, FALSE), "")</f>
        <v/>
      </c>
      <c r="N342" s="216"/>
      <c r="O342" s="218">
        <f t="shared" si="4"/>
        <v>0</v>
      </c>
    </row>
    <row r="343" spans="2:15" s="66" customFormat="1" ht="12.75" customHeight="1" x14ac:dyDescent="0.2">
      <c r="B343" s="9">
        <v>321</v>
      </c>
      <c r="C343" s="211"/>
      <c r="D343" s="211"/>
      <c r="E343" s="212"/>
      <c r="F343" s="213" t="str">
        <f>IFERROR(VLOOKUP(E343, Z!$A$2:$C$4127, 3, FALSE), "")</f>
        <v/>
      </c>
      <c r="G343" s="214"/>
      <c r="H343" s="219"/>
      <c r="I343" s="219"/>
      <c r="J343" s="215"/>
      <c r="K343" s="211"/>
      <c r="L343" s="212"/>
      <c r="M343" s="213" t="str">
        <f>IFERROR(VLOOKUP(L343, Z!$A$2:$C$4127, 3, FALSE), "")</f>
        <v/>
      </c>
      <c r="N343" s="216"/>
      <c r="O343" s="218">
        <f t="shared" si="4"/>
        <v>0</v>
      </c>
    </row>
    <row r="344" spans="2:15" s="66" customFormat="1" ht="12.75" customHeight="1" x14ac:dyDescent="0.2">
      <c r="B344" s="9">
        <v>322</v>
      </c>
      <c r="C344" s="211"/>
      <c r="D344" s="211"/>
      <c r="E344" s="212"/>
      <c r="F344" s="213" t="str">
        <f>IFERROR(VLOOKUP(E344, Z!$A$2:$C$4127, 3, FALSE), "")</f>
        <v/>
      </c>
      <c r="G344" s="214"/>
      <c r="H344" s="219"/>
      <c r="I344" s="219"/>
      <c r="J344" s="215"/>
      <c r="K344" s="211"/>
      <c r="L344" s="212"/>
      <c r="M344" s="213" t="str">
        <f>IFERROR(VLOOKUP(L344, Z!$A$2:$C$4127, 3, FALSE), "")</f>
        <v/>
      </c>
      <c r="N344" s="216"/>
      <c r="O344" s="218">
        <f t="shared" ref="O344:O407" si="5">MAX(0, 8*0.75*(H344-I344))</f>
        <v>0</v>
      </c>
    </row>
    <row r="345" spans="2:15" s="66" customFormat="1" ht="12.75" customHeight="1" x14ac:dyDescent="0.2">
      <c r="B345" s="9">
        <v>323</v>
      </c>
      <c r="C345" s="211"/>
      <c r="D345" s="211"/>
      <c r="E345" s="212"/>
      <c r="F345" s="213" t="str">
        <f>IFERROR(VLOOKUP(E345, Z!$A$2:$C$4127, 3, FALSE), "")</f>
        <v/>
      </c>
      <c r="G345" s="214"/>
      <c r="H345" s="219"/>
      <c r="I345" s="219"/>
      <c r="J345" s="215"/>
      <c r="K345" s="211"/>
      <c r="L345" s="212"/>
      <c r="M345" s="213" t="str">
        <f>IFERROR(VLOOKUP(L345, Z!$A$2:$C$4127, 3, FALSE), "")</f>
        <v/>
      </c>
      <c r="N345" s="216"/>
      <c r="O345" s="218">
        <f t="shared" si="5"/>
        <v>0</v>
      </c>
    </row>
    <row r="346" spans="2:15" s="66" customFormat="1" ht="12.75" customHeight="1" x14ac:dyDescent="0.2">
      <c r="B346" s="9">
        <v>324</v>
      </c>
      <c r="C346" s="211"/>
      <c r="D346" s="211"/>
      <c r="E346" s="212"/>
      <c r="F346" s="213" t="str">
        <f>IFERROR(VLOOKUP(E346, Z!$A$2:$C$4127, 3, FALSE), "")</f>
        <v/>
      </c>
      <c r="G346" s="214"/>
      <c r="H346" s="219"/>
      <c r="I346" s="219"/>
      <c r="J346" s="215"/>
      <c r="K346" s="211"/>
      <c r="L346" s="212"/>
      <c r="M346" s="213" t="str">
        <f>IFERROR(VLOOKUP(L346, Z!$A$2:$C$4127, 3, FALSE), "")</f>
        <v/>
      </c>
      <c r="N346" s="216"/>
      <c r="O346" s="218">
        <f t="shared" si="5"/>
        <v>0</v>
      </c>
    </row>
    <row r="347" spans="2:15" s="66" customFormat="1" ht="12.75" customHeight="1" x14ac:dyDescent="0.2">
      <c r="B347" s="9">
        <v>325</v>
      </c>
      <c r="C347" s="211"/>
      <c r="D347" s="211"/>
      <c r="E347" s="212"/>
      <c r="F347" s="213" t="str">
        <f>IFERROR(VLOOKUP(E347, Z!$A$2:$C$4127, 3, FALSE), "")</f>
        <v/>
      </c>
      <c r="G347" s="214"/>
      <c r="H347" s="219"/>
      <c r="I347" s="219"/>
      <c r="J347" s="215"/>
      <c r="K347" s="211"/>
      <c r="L347" s="212"/>
      <c r="M347" s="213" t="str">
        <f>IFERROR(VLOOKUP(L347, Z!$A$2:$C$4127, 3, FALSE), "")</f>
        <v/>
      </c>
      <c r="N347" s="216"/>
      <c r="O347" s="218">
        <f t="shared" si="5"/>
        <v>0</v>
      </c>
    </row>
    <row r="348" spans="2:15" s="66" customFormat="1" ht="12.75" customHeight="1" x14ac:dyDescent="0.2">
      <c r="B348" s="9">
        <v>326</v>
      </c>
      <c r="C348" s="211"/>
      <c r="D348" s="211"/>
      <c r="E348" s="212"/>
      <c r="F348" s="213" t="str">
        <f>IFERROR(VLOOKUP(E348, Z!$A$2:$C$4127, 3, FALSE), "")</f>
        <v/>
      </c>
      <c r="G348" s="214"/>
      <c r="H348" s="219"/>
      <c r="I348" s="219"/>
      <c r="J348" s="215"/>
      <c r="K348" s="211"/>
      <c r="L348" s="212"/>
      <c r="M348" s="213" t="str">
        <f>IFERROR(VLOOKUP(L348, Z!$A$2:$C$4127, 3, FALSE), "")</f>
        <v/>
      </c>
      <c r="N348" s="216"/>
      <c r="O348" s="218">
        <f t="shared" si="5"/>
        <v>0</v>
      </c>
    </row>
    <row r="349" spans="2:15" s="66" customFormat="1" ht="12.75" customHeight="1" x14ac:dyDescent="0.2">
      <c r="B349" s="9">
        <v>327</v>
      </c>
      <c r="C349" s="211"/>
      <c r="D349" s="211"/>
      <c r="E349" s="212"/>
      <c r="F349" s="213" t="str">
        <f>IFERROR(VLOOKUP(E349, Z!$A$2:$C$4127, 3, FALSE), "")</f>
        <v/>
      </c>
      <c r="G349" s="214"/>
      <c r="H349" s="219"/>
      <c r="I349" s="219"/>
      <c r="J349" s="215"/>
      <c r="K349" s="211"/>
      <c r="L349" s="212"/>
      <c r="M349" s="213" t="str">
        <f>IFERROR(VLOOKUP(L349, Z!$A$2:$C$4127, 3, FALSE), "")</f>
        <v/>
      </c>
      <c r="N349" s="216"/>
      <c r="O349" s="218">
        <f t="shared" si="5"/>
        <v>0</v>
      </c>
    </row>
    <row r="350" spans="2:15" s="66" customFormat="1" ht="12.75" customHeight="1" x14ac:dyDescent="0.2">
      <c r="B350" s="9">
        <v>328</v>
      </c>
      <c r="C350" s="211"/>
      <c r="D350" s="211"/>
      <c r="E350" s="212"/>
      <c r="F350" s="213" t="str">
        <f>IFERROR(VLOOKUP(E350, Z!$A$2:$C$4127, 3, FALSE), "")</f>
        <v/>
      </c>
      <c r="G350" s="214"/>
      <c r="H350" s="219"/>
      <c r="I350" s="219"/>
      <c r="J350" s="215"/>
      <c r="K350" s="211"/>
      <c r="L350" s="212"/>
      <c r="M350" s="213" t="str">
        <f>IFERROR(VLOOKUP(L350, Z!$A$2:$C$4127, 3, FALSE), "")</f>
        <v/>
      </c>
      <c r="N350" s="216"/>
      <c r="O350" s="218">
        <f t="shared" si="5"/>
        <v>0</v>
      </c>
    </row>
    <row r="351" spans="2:15" s="66" customFormat="1" ht="12.75" customHeight="1" x14ac:dyDescent="0.2">
      <c r="B351" s="9">
        <v>329</v>
      </c>
      <c r="C351" s="211"/>
      <c r="D351" s="211"/>
      <c r="E351" s="212"/>
      <c r="F351" s="213" t="str">
        <f>IFERROR(VLOOKUP(E351, Z!$A$2:$C$4127, 3, FALSE), "")</f>
        <v/>
      </c>
      <c r="G351" s="214"/>
      <c r="H351" s="219"/>
      <c r="I351" s="219"/>
      <c r="J351" s="215"/>
      <c r="K351" s="211"/>
      <c r="L351" s="212"/>
      <c r="M351" s="213" t="str">
        <f>IFERROR(VLOOKUP(L351, Z!$A$2:$C$4127, 3, FALSE), "")</f>
        <v/>
      </c>
      <c r="N351" s="216"/>
      <c r="O351" s="218">
        <f t="shared" si="5"/>
        <v>0</v>
      </c>
    </row>
    <row r="352" spans="2:15" s="66" customFormat="1" ht="12.75" customHeight="1" x14ac:dyDescent="0.2">
      <c r="B352" s="9">
        <v>330</v>
      </c>
      <c r="C352" s="211"/>
      <c r="D352" s="211"/>
      <c r="E352" s="212"/>
      <c r="F352" s="213" t="str">
        <f>IFERROR(VLOOKUP(E352, Z!$A$2:$C$4127, 3, FALSE), "")</f>
        <v/>
      </c>
      <c r="G352" s="214"/>
      <c r="H352" s="219"/>
      <c r="I352" s="219"/>
      <c r="J352" s="215"/>
      <c r="K352" s="211"/>
      <c r="L352" s="212"/>
      <c r="M352" s="213" t="str">
        <f>IFERROR(VLOOKUP(L352, Z!$A$2:$C$4127, 3, FALSE), "")</f>
        <v/>
      </c>
      <c r="N352" s="216"/>
      <c r="O352" s="218">
        <f t="shared" si="5"/>
        <v>0</v>
      </c>
    </row>
    <row r="353" spans="2:15" s="66" customFormat="1" ht="12.75" customHeight="1" x14ac:dyDescent="0.2">
      <c r="B353" s="9">
        <v>331</v>
      </c>
      <c r="C353" s="211"/>
      <c r="D353" s="211"/>
      <c r="E353" s="212"/>
      <c r="F353" s="213" t="str">
        <f>IFERROR(VLOOKUP(E353, Z!$A$2:$C$4127, 3, FALSE), "")</f>
        <v/>
      </c>
      <c r="G353" s="214"/>
      <c r="H353" s="219"/>
      <c r="I353" s="219"/>
      <c r="J353" s="215"/>
      <c r="K353" s="211"/>
      <c r="L353" s="212"/>
      <c r="M353" s="213" t="str">
        <f>IFERROR(VLOOKUP(L353, Z!$A$2:$C$4127, 3, FALSE), "")</f>
        <v/>
      </c>
      <c r="N353" s="216"/>
      <c r="O353" s="218">
        <f t="shared" si="5"/>
        <v>0</v>
      </c>
    </row>
    <row r="354" spans="2:15" s="66" customFormat="1" ht="12.75" customHeight="1" x14ac:dyDescent="0.2">
      <c r="B354" s="9">
        <v>332</v>
      </c>
      <c r="C354" s="211"/>
      <c r="D354" s="211"/>
      <c r="E354" s="212"/>
      <c r="F354" s="213" t="str">
        <f>IFERROR(VLOOKUP(E354, Z!$A$2:$C$4127, 3, FALSE), "")</f>
        <v/>
      </c>
      <c r="G354" s="214"/>
      <c r="H354" s="219"/>
      <c r="I354" s="219"/>
      <c r="J354" s="215"/>
      <c r="K354" s="211"/>
      <c r="L354" s="212"/>
      <c r="M354" s="213" t="str">
        <f>IFERROR(VLOOKUP(L354, Z!$A$2:$C$4127, 3, FALSE), "")</f>
        <v/>
      </c>
      <c r="N354" s="216"/>
      <c r="O354" s="218">
        <f t="shared" si="5"/>
        <v>0</v>
      </c>
    </row>
    <row r="355" spans="2:15" s="66" customFormat="1" ht="12.75" customHeight="1" x14ac:dyDescent="0.2">
      <c r="B355" s="9">
        <v>333</v>
      </c>
      <c r="C355" s="211"/>
      <c r="D355" s="211"/>
      <c r="E355" s="212"/>
      <c r="F355" s="213" t="str">
        <f>IFERROR(VLOOKUP(E355, Z!$A$2:$C$4127, 3, FALSE), "")</f>
        <v/>
      </c>
      <c r="G355" s="214"/>
      <c r="H355" s="219"/>
      <c r="I355" s="219"/>
      <c r="J355" s="215"/>
      <c r="K355" s="211"/>
      <c r="L355" s="212"/>
      <c r="M355" s="213" t="str">
        <f>IFERROR(VLOOKUP(L355, Z!$A$2:$C$4127, 3, FALSE), "")</f>
        <v/>
      </c>
      <c r="N355" s="216"/>
      <c r="O355" s="218">
        <f t="shared" si="5"/>
        <v>0</v>
      </c>
    </row>
    <row r="356" spans="2:15" s="66" customFormat="1" ht="12.75" customHeight="1" x14ac:dyDescent="0.2">
      <c r="B356" s="9">
        <v>334</v>
      </c>
      <c r="C356" s="211"/>
      <c r="D356" s="211"/>
      <c r="E356" s="212"/>
      <c r="F356" s="213" t="str">
        <f>IFERROR(VLOOKUP(E356, Z!$A$2:$C$4127, 3, FALSE), "")</f>
        <v/>
      </c>
      <c r="G356" s="214"/>
      <c r="H356" s="219"/>
      <c r="I356" s="219"/>
      <c r="J356" s="215"/>
      <c r="K356" s="211"/>
      <c r="L356" s="212"/>
      <c r="M356" s="213" t="str">
        <f>IFERROR(VLOOKUP(L356, Z!$A$2:$C$4127, 3, FALSE), "")</f>
        <v/>
      </c>
      <c r="N356" s="216"/>
      <c r="O356" s="218">
        <f t="shared" si="5"/>
        <v>0</v>
      </c>
    </row>
    <row r="357" spans="2:15" s="66" customFormat="1" ht="12.75" customHeight="1" x14ac:dyDescent="0.2">
      <c r="B357" s="9">
        <v>335</v>
      </c>
      <c r="C357" s="211"/>
      <c r="D357" s="211"/>
      <c r="E357" s="212"/>
      <c r="F357" s="213" t="str">
        <f>IFERROR(VLOOKUP(E357, Z!$A$2:$C$4127, 3, FALSE), "")</f>
        <v/>
      </c>
      <c r="G357" s="214"/>
      <c r="H357" s="219"/>
      <c r="I357" s="219"/>
      <c r="J357" s="215"/>
      <c r="K357" s="211"/>
      <c r="L357" s="212"/>
      <c r="M357" s="213" t="str">
        <f>IFERROR(VLOOKUP(L357, Z!$A$2:$C$4127, 3, FALSE), "")</f>
        <v/>
      </c>
      <c r="N357" s="216"/>
      <c r="O357" s="218">
        <f t="shared" si="5"/>
        <v>0</v>
      </c>
    </row>
    <row r="358" spans="2:15" s="66" customFormat="1" ht="12.75" customHeight="1" x14ac:dyDescent="0.2">
      <c r="B358" s="9">
        <v>336</v>
      </c>
      <c r="C358" s="211"/>
      <c r="D358" s="211"/>
      <c r="E358" s="212"/>
      <c r="F358" s="213" t="str">
        <f>IFERROR(VLOOKUP(E358, Z!$A$2:$C$4127, 3, FALSE), "")</f>
        <v/>
      </c>
      <c r="G358" s="214"/>
      <c r="H358" s="219"/>
      <c r="I358" s="219"/>
      <c r="J358" s="215"/>
      <c r="K358" s="211"/>
      <c r="L358" s="212"/>
      <c r="M358" s="213" t="str">
        <f>IFERROR(VLOOKUP(L358, Z!$A$2:$C$4127, 3, FALSE), "")</f>
        <v/>
      </c>
      <c r="N358" s="216"/>
      <c r="O358" s="218">
        <f t="shared" si="5"/>
        <v>0</v>
      </c>
    </row>
    <row r="359" spans="2:15" s="66" customFormat="1" ht="12.75" customHeight="1" x14ac:dyDescent="0.2">
      <c r="B359" s="9">
        <v>337</v>
      </c>
      <c r="C359" s="211"/>
      <c r="D359" s="211"/>
      <c r="E359" s="212"/>
      <c r="F359" s="213" t="str">
        <f>IFERROR(VLOOKUP(E359, Z!$A$2:$C$4127, 3, FALSE), "")</f>
        <v/>
      </c>
      <c r="G359" s="214"/>
      <c r="H359" s="219"/>
      <c r="I359" s="219"/>
      <c r="J359" s="215"/>
      <c r="K359" s="211"/>
      <c r="L359" s="212"/>
      <c r="M359" s="213" t="str">
        <f>IFERROR(VLOOKUP(L359, Z!$A$2:$C$4127, 3, FALSE), "")</f>
        <v/>
      </c>
      <c r="N359" s="216"/>
      <c r="O359" s="218">
        <f t="shared" si="5"/>
        <v>0</v>
      </c>
    </row>
    <row r="360" spans="2:15" s="66" customFormat="1" ht="12.75" customHeight="1" x14ac:dyDescent="0.2">
      <c r="B360" s="9">
        <v>338</v>
      </c>
      <c r="C360" s="211"/>
      <c r="D360" s="211"/>
      <c r="E360" s="212"/>
      <c r="F360" s="213" t="str">
        <f>IFERROR(VLOOKUP(E360, Z!$A$2:$C$4127, 3, FALSE), "")</f>
        <v/>
      </c>
      <c r="G360" s="214"/>
      <c r="H360" s="219"/>
      <c r="I360" s="219"/>
      <c r="J360" s="215"/>
      <c r="K360" s="211"/>
      <c r="L360" s="212"/>
      <c r="M360" s="213" t="str">
        <f>IFERROR(VLOOKUP(L360, Z!$A$2:$C$4127, 3, FALSE), "")</f>
        <v/>
      </c>
      <c r="N360" s="216"/>
      <c r="O360" s="218">
        <f t="shared" si="5"/>
        <v>0</v>
      </c>
    </row>
    <row r="361" spans="2:15" s="66" customFormat="1" ht="12.75" customHeight="1" x14ac:dyDescent="0.2">
      <c r="B361" s="9">
        <v>339</v>
      </c>
      <c r="C361" s="211"/>
      <c r="D361" s="211"/>
      <c r="E361" s="212"/>
      <c r="F361" s="213" t="str">
        <f>IFERROR(VLOOKUP(E361, Z!$A$2:$C$4127, 3, FALSE), "")</f>
        <v/>
      </c>
      <c r="G361" s="214"/>
      <c r="H361" s="219"/>
      <c r="I361" s="219"/>
      <c r="J361" s="215"/>
      <c r="K361" s="211"/>
      <c r="L361" s="212"/>
      <c r="M361" s="213" t="str">
        <f>IFERROR(VLOOKUP(L361, Z!$A$2:$C$4127, 3, FALSE), "")</f>
        <v/>
      </c>
      <c r="N361" s="216"/>
      <c r="O361" s="218">
        <f t="shared" si="5"/>
        <v>0</v>
      </c>
    </row>
    <row r="362" spans="2:15" s="66" customFormat="1" ht="12.75" customHeight="1" x14ac:dyDescent="0.2">
      <c r="B362" s="9">
        <v>340</v>
      </c>
      <c r="C362" s="211"/>
      <c r="D362" s="211"/>
      <c r="E362" s="212"/>
      <c r="F362" s="213" t="str">
        <f>IFERROR(VLOOKUP(E362, Z!$A$2:$C$4127, 3, FALSE), "")</f>
        <v/>
      </c>
      <c r="G362" s="214"/>
      <c r="H362" s="219"/>
      <c r="I362" s="219"/>
      <c r="J362" s="215"/>
      <c r="K362" s="211"/>
      <c r="L362" s="212"/>
      <c r="M362" s="213" t="str">
        <f>IFERROR(VLOOKUP(L362, Z!$A$2:$C$4127, 3, FALSE), "")</f>
        <v/>
      </c>
      <c r="N362" s="216"/>
      <c r="O362" s="218">
        <f t="shared" si="5"/>
        <v>0</v>
      </c>
    </row>
    <row r="363" spans="2:15" s="66" customFormat="1" ht="12.75" customHeight="1" x14ac:dyDescent="0.2">
      <c r="B363" s="9">
        <v>341</v>
      </c>
      <c r="C363" s="211"/>
      <c r="D363" s="211"/>
      <c r="E363" s="212"/>
      <c r="F363" s="213" t="str">
        <f>IFERROR(VLOOKUP(E363, Z!$A$2:$C$4127, 3, FALSE), "")</f>
        <v/>
      </c>
      <c r="G363" s="214"/>
      <c r="H363" s="219"/>
      <c r="I363" s="219"/>
      <c r="J363" s="215"/>
      <c r="K363" s="211"/>
      <c r="L363" s="212"/>
      <c r="M363" s="213" t="str">
        <f>IFERROR(VLOOKUP(L363, Z!$A$2:$C$4127, 3, FALSE), "")</f>
        <v/>
      </c>
      <c r="N363" s="216"/>
      <c r="O363" s="218">
        <f t="shared" si="5"/>
        <v>0</v>
      </c>
    </row>
    <row r="364" spans="2:15" s="66" customFormat="1" ht="12.75" customHeight="1" x14ac:dyDescent="0.2">
      <c r="B364" s="9">
        <v>342</v>
      </c>
      <c r="C364" s="211"/>
      <c r="D364" s="211"/>
      <c r="E364" s="212"/>
      <c r="F364" s="213" t="str">
        <f>IFERROR(VLOOKUP(E364, Z!$A$2:$C$4127, 3, FALSE), "")</f>
        <v/>
      </c>
      <c r="G364" s="214"/>
      <c r="H364" s="219"/>
      <c r="I364" s="219"/>
      <c r="J364" s="215"/>
      <c r="K364" s="211"/>
      <c r="L364" s="212"/>
      <c r="M364" s="213" t="str">
        <f>IFERROR(VLOOKUP(L364, Z!$A$2:$C$4127, 3, FALSE), "")</f>
        <v/>
      </c>
      <c r="N364" s="216"/>
      <c r="O364" s="218">
        <f t="shared" si="5"/>
        <v>0</v>
      </c>
    </row>
    <row r="365" spans="2:15" s="66" customFormat="1" ht="12.75" customHeight="1" x14ac:dyDescent="0.2">
      <c r="B365" s="9">
        <v>343</v>
      </c>
      <c r="C365" s="211"/>
      <c r="D365" s="211"/>
      <c r="E365" s="212"/>
      <c r="F365" s="213" t="str">
        <f>IFERROR(VLOOKUP(E365, Z!$A$2:$C$4127, 3, FALSE), "")</f>
        <v/>
      </c>
      <c r="G365" s="214"/>
      <c r="H365" s="219"/>
      <c r="I365" s="219"/>
      <c r="J365" s="215"/>
      <c r="K365" s="211"/>
      <c r="L365" s="212"/>
      <c r="M365" s="213" t="str">
        <f>IFERROR(VLOOKUP(L365, Z!$A$2:$C$4127, 3, FALSE), "")</f>
        <v/>
      </c>
      <c r="N365" s="216"/>
      <c r="O365" s="218">
        <f t="shared" si="5"/>
        <v>0</v>
      </c>
    </row>
    <row r="366" spans="2:15" s="66" customFormat="1" ht="12.75" customHeight="1" x14ac:dyDescent="0.2">
      <c r="B366" s="9">
        <v>344</v>
      </c>
      <c r="C366" s="211"/>
      <c r="D366" s="211"/>
      <c r="E366" s="212"/>
      <c r="F366" s="213" t="str">
        <f>IFERROR(VLOOKUP(E366, Z!$A$2:$C$4127, 3, FALSE), "")</f>
        <v/>
      </c>
      <c r="G366" s="214"/>
      <c r="H366" s="219"/>
      <c r="I366" s="219"/>
      <c r="J366" s="215"/>
      <c r="K366" s="211"/>
      <c r="L366" s="212"/>
      <c r="M366" s="213" t="str">
        <f>IFERROR(VLOOKUP(L366, Z!$A$2:$C$4127, 3, FALSE), "")</f>
        <v/>
      </c>
      <c r="N366" s="216"/>
      <c r="O366" s="218">
        <f t="shared" si="5"/>
        <v>0</v>
      </c>
    </row>
    <row r="367" spans="2:15" s="66" customFormat="1" ht="12.75" customHeight="1" x14ac:dyDescent="0.2">
      <c r="B367" s="9">
        <v>345</v>
      </c>
      <c r="C367" s="211"/>
      <c r="D367" s="211"/>
      <c r="E367" s="212"/>
      <c r="F367" s="213" t="str">
        <f>IFERROR(VLOOKUP(E367, Z!$A$2:$C$4127, 3, FALSE), "")</f>
        <v/>
      </c>
      <c r="G367" s="214"/>
      <c r="H367" s="219"/>
      <c r="I367" s="219"/>
      <c r="J367" s="215"/>
      <c r="K367" s="211"/>
      <c r="L367" s="212"/>
      <c r="M367" s="213" t="str">
        <f>IFERROR(VLOOKUP(L367, Z!$A$2:$C$4127, 3, FALSE), "")</f>
        <v/>
      </c>
      <c r="N367" s="216"/>
      <c r="O367" s="218">
        <f t="shared" si="5"/>
        <v>0</v>
      </c>
    </row>
    <row r="368" spans="2:15" s="66" customFormat="1" ht="12.75" customHeight="1" x14ac:dyDescent="0.2">
      <c r="B368" s="9">
        <v>346</v>
      </c>
      <c r="C368" s="211"/>
      <c r="D368" s="211"/>
      <c r="E368" s="212"/>
      <c r="F368" s="213" t="str">
        <f>IFERROR(VLOOKUP(E368, Z!$A$2:$C$4127, 3, FALSE), "")</f>
        <v/>
      </c>
      <c r="G368" s="214"/>
      <c r="H368" s="219"/>
      <c r="I368" s="219"/>
      <c r="J368" s="215"/>
      <c r="K368" s="211"/>
      <c r="L368" s="212"/>
      <c r="M368" s="213" t="str">
        <f>IFERROR(VLOOKUP(L368, Z!$A$2:$C$4127, 3, FALSE), "")</f>
        <v/>
      </c>
      <c r="N368" s="216"/>
      <c r="O368" s="218">
        <f t="shared" si="5"/>
        <v>0</v>
      </c>
    </row>
    <row r="369" spans="2:15" s="66" customFormat="1" ht="12.75" customHeight="1" x14ac:dyDescent="0.2">
      <c r="B369" s="9">
        <v>347</v>
      </c>
      <c r="C369" s="211"/>
      <c r="D369" s="211"/>
      <c r="E369" s="212"/>
      <c r="F369" s="213" t="str">
        <f>IFERROR(VLOOKUP(E369, Z!$A$2:$C$4127, 3, FALSE), "")</f>
        <v/>
      </c>
      <c r="G369" s="214"/>
      <c r="H369" s="219"/>
      <c r="I369" s="219"/>
      <c r="J369" s="215"/>
      <c r="K369" s="211"/>
      <c r="L369" s="212"/>
      <c r="M369" s="213" t="str">
        <f>IFERROR(VLOOKUP(L369, Z!$A$2:$C$4127, 3, FALSE), "")</f>
        <v/>
      </c>
      <c r="N369" s="216"/>
      <c r="O369" s="218">
        <f t="shared" si="5"/>
        <v>0</v>
      </c>
    </row>
    <row r="370" spans="2:15" s="66" customFormat="1" ht="12.75" customHeight="1" x14ac:dyDescent="0.2">
      <c r="B370" s="9">
        <v>348</v>
      </c>
      <c r="C370" s="211"/>
      <c r="D370" s="211"/>
      <c r="E370" s="212"/>
      <c r="F370" s="213" t="str">
        <f>IFERROR(VLOOKUP(E370, Z!$A$2:$C$4127, 3, FALSE), "")</f>
        <v/>
      </c>
      <c r="G370" s="214"/>
      <c r="H370" s="219"/>
      <c r="I370" s="219"/>
      <c r="J370" s="215"/>
      <c r="K370" s="211"/>
      <c r="L370" s="212"/>
      <c r="M370" s="213" t="str">
        <f>IFERROR(VLOOKUP(L370, Z!$A$2:$C$4127, 3, FALSE), "")</f>
        <v/>
      </c>
      <c r="N370" s="216"/>
      <c r="O370" s="218">
        <f t="shared" si="5"/>
        <v>0</v>
      </c>
    </row>
    <row r="371" spans="2:15" s="66" customFormat="1" ht="12.75" customHeight="1" x14ac:dyDescent="0.2">
      <c r="B371" s="9">
        <v>349</v>
      </c>
      <c r="C371" s="211"/>
      <c r="D371" s="211"/>
      <c r="E371" s="212"/>
      <c r="F371" s="213" t="str">
        <f>IFERROR(VLOOKUP(E371, Z!$A$2:$C$4127, 3, FALSE), "")</f>
        <v/>
      </c>
      <c r="G371" s="214"/>
      <c r="H371" s="219"/>
      <c r="I371" s="219"/>
      <c r="J371" s="215"/>
      <c r="K371" s="211"/>
      <c r="L371" s="212"/>
      <c r="M371" s="213" t="str">
        <f>IFERROR(VLOOKUP(L371, Z!$A$2:$C$4127, 3, FALSE), "")</f>
        <v/>
      </c>
      <c r="N371" s="216"/>
      <c r="O371" s="218">
        <f t="shared" si="5"/>
        <v>0</v>
      </c>
    </row>
    <row r="372" spans="2:15" s="66" customFormat="1" ht="12.75" customHeight="1" x14ac:dyDescent="0.2">
      <c r="B372" s="9">
        <v>350</v>
      </c>
      <c r="C372" s="211"/>
      <c r="D372" s="211"/>
      <c r="E372" s="212"/>
      <c r="F372" s="213" t="str">
        <f>IFERROR(VLOOKUP(E372, Z!$A$2:$C$4127, 3, FALSE), "")</f>
        <v/>
      </c>
      <c r="G372" s="214"/>
      <c r="H372" s="219"/>
      <c r="I372" s="219"/>
      <c r="J372" s="215"/>
      <c r="K372" s="211"/>
      <c r="L372" s="212"/>
      <c r="M372" s="213" t="str">
        <f>IFERROR(VLOOKUP(L372, Z!$A$2:$C$4127, 3, FALSE), "")</f>
        <v/>
      </c>
      <c r="N372" s="216"/>
      <c r="O372" s="218">
        <f t="shared" si="5"/>
        <v>0</v>
      </c>
    </row>
    <row r="373" spans="2:15" s="66" customFormat="1" ht="12.75" customHeight="1" x14ac:dyDescent="0.2">
      <c r="B373" s="9">
        <v>351</v>
      </c>
      <c r="C373" s="211"/>
      <c r="D373" s="211"/>
      <c r="E373" s="212"/>
      <c r="F373" s="213" t="str">
        <f>IFERROR(VLOOKUP(E373, Z!$A$2:$C$4127, 3, FALSE), "")</f>
        <v/>
      </c>
      <c r="G373" s="214"/>
      <c r="H373" s="219"/>
      <c r="I373" s="219"/>
      <c r="J373" s="215"/>
      <c r="K373" s="211"/>
      <c r="L373" s="212"/>
      <c r="M373" s="213" t="str">
        <f>IFERROR(VLOOKUP(L373, Z!$A$2:$C$4127, 3, FALSE), "")</f>
        <v/>
      </c>
      <c r="N373" s="216"/>
      <c r="O373" s="218">
        <f t="shared" si="5"/>
        <v>0</v>
      </c>
    </row>
    <row r="374" spans="2:15" s="66" customFormat="1" ht="12.75" customHeight="1" x14ac:dyDescent="0.2">
      <c r="B374" s="9">
        <v>352</v>
      </c>
      <c r="C374" s="211"/>
      <c r="D374" s="211"/>
      <c r="E374" s="212"/>
      <c r="F374" s="213" t="str">
        <f>IFERROR(VLOOKUP(E374, Z!$A$2:$C$4127, 3, FALSE), "")</f>
        <v/>
      </c>
      <c r="G374" s="214"/>
      <c r="H374" s="219"/>
      <c r="I374" s="219"/>
      <c r="J374" s="215"/>
      <c r="K374" s="211"/>
      <c r="L374" s="212"/>
      <c r="M374" s="213" t="str">
        <f>IFERROR(VLOOKUP(L374, Z!$A$2:$C$4127, 3, FALSE), "")</f>
        <v/>
      </c>
      <c r="N374" s="216"/>
      <c r="O374" s="218">
        <f t="shared" si="5"/>
        <v>0</v>
      </c>
    </row>
    <row r="375" spans="2:15" s="66" customFormat="1" ht="12.75" customHeight="1" x14ac:dyDescent="0.2">
      <c r="B375" s="9">
        <v>353</v>
      </c>
      <c r="C375" s="211"/>
      <c r="D375" s="211"/>
      <c r="E375" s="212"/>
      <c r="F375" s="213" t="str">
        <f>IFERROR(VLOOKUP(E375, Z!$A$2:$C$4127, 3, FALSE), "")</f>
        <v/>
      </c>
      <c r="G375" s="214"/>
      <c r="H375" s="219"/>
      <c r="I375" s="219"/>
      <c r="J375" s="215"/>
      <c r="K375" s="211"/>
      <c r="L375" s="212"/>
      <c r="M375" s="213" t="str">
        <f>IFERROR(VLOOKUP(L375, Z!$A$2:$C$4127, 3, FALSE), "")</f>
        <v/>
      </c>
      <c r="N375" s="216"/>
      <c r="O375" s="218">
        <f t="shared" si="5"/>
        <v>0</v>
      </c>
    </row>
    <row r="376" spans="2:15" s="66" customFormat="1" ht="12.75" customHeight="1" x14ac:dyDescent="0.2">
      <c r="B376" s="9">
        <v>354</v>
      </c>
      <c r="C376" s="211"/>
      <c r="D376" s="211"/>
      <c r="E376" s="212"/>
      <c r="F376" s="213" t="str">
        <f>IFERROR(VLOOKUP(E376, Z!$A$2:$C$4127, 3, FALSE), "")</f>
        <v/>
      </c>
      <c r="G376" s="214"/>
      <c r="H376" s="219"/>
      <c r="I376" s="219"/>
      <c r="J376" s="215"/>
      <c r="K376" s="211"/>
      <c r="L376" s="212"/>
      <c r="M376" s="213" t="str">
        <f>IFERROR(VLOOKUP(L376, Z!$A$2:$C$4127, 3, FALSE), "")</f>
        <v/>
      </c>
      <c r="N376" s="216"/>
      <c r="O376" s="218">
        <f t="shared" si="5"/>
        <v>0</v>
      </c>
    </row>
    <row r="377" spans="2:15" s="66" customFormat="1" ht="12.75" customHeight="1" x14ac:dyDescent="0.2">
      <c r="B377" s="9">
        <v>355</v>
      </c>
      <c r="C377" s="211"/>
      <c r="D377" s="211"/>
      <c r="E377" s="212"/>
      <c r="F377" s="213" t="str">
        <f>IFERROR(VLOOKUP(E377, Z!$A$2:$C$4127, 3, FALSE), "")</f>
        <v/>
      </c>
      <c r="G377" s="214"/>
      <c r="H377" s="219"/>
      <c r="I377" s="219"/>
      <c r="J377" s="215"/>
      <c r="K377" s="211"/>
      <c r="L377" s="212"/>
      <c r="M377" s="213" t="str">
        <f>IFERROR(VLOOKUP(L377, Z!$A$2:$C$4127, 3, FALSE), "")</f>
        <v/>
      </c>
      <c r="N377" s="216"/>
      <c r="O377" s="218">
        <f t="shared" si="5"/>
        <v>0</v>
      </c>
    </row>
    <row r="378" spans="2:15" s="66" customFormat="1" ht="12.75" customHeight="1" x14ac:dyDescent="0.2">
      <c r="B378" s="9">
        <v>356</v>
      </c>
      <c r="C378" s="211"/>
      <c r="D378" s="211"/>
      <c r="E378" s="212"/>
      <c r="F378" s="213" t="str">
        <f>IFERROR(VLOOKUP(E378, Z!$A$2:$C$4127, 3, FALSE), "")</f>
        <v/>
      </c>
      <c r="G378" s="214"/>
      <c r="H378" s="219"/>
      <c r="I378" s="219"/>
      <c r="J378" s="215"/>
      <c r="K378" s="211"/>
      <c r="L378" s="212"/>
      <c r="M378" s="213" t="str">
        <f>IFERROR(VLOOKUP(L378, Z!$A$2:$C$4127, 3, FALSE), "")</f>
        <v/>
      </c>
      <c r="N378" s="216"/>
      <c r="O378" s="218">
        <f t="shared" si="5"/>
        <v>0</v>
      </c>
    </row>
    <row r="379" spans="2:15" s="66" customFormat="1" ht="12.75" customHeight="1" x14ac:dyDescent="0.2">
      <c r="B379" s="9">
        <v>357</v>
      </c>
      <c r="C379" s="211"/>
      <c r="D379" s="211"/>
      <c r="E379" s="212"/>
      <c r="F379" s="213" t="str">
        <f>IFERROR(VLOOKUP(E379, Z!$A$2:$C$4127, 3, FALSE), "")</f>
        <v/>
      </c>
      <c r="G379" s="214"/>
      <c r="H379" s="219"/>
      <c r="I379" s="219"/>
      <c r="J379" s="215"/>
      <c r="K379" s="211"/>
      <c r="L379" s="212"/>
      <c r="M379" s="213" t="str">
        <f>IFERROR(VLOOKUP(L379, Z!$A$2:$C$4127, 3, FALSE), "")</f>
        <v/>
      </c>
      <c r="N379" s="216"/>
      <c r="O379" s="218">
        <f t="shared" si="5"/>
        <v>0</v>
      </c>
    </row>
    <row r="380" spans="2:15" s="66" customFormat="1" ht="12.75" customHeight="1" x14ac:dyDescent="0.2">
      <c r="B380" s="9">
        <v>358</v>
      </c>
      <c r="C380" s="211"/>
      <c r="D380" s="211"/>
      <c r="E380" s="212"/>
      <c r="F380" s="213" t="str">
        <f>IFERROR(VLOOKUP(E380, Z!$A$2:$C$4127, 3, FALSE), "")</f>
        <v/>
      </c>
      <c r="G380" s="214"/>
      <c r="H380" s="219"/>
      <c r="I380" s="219"/>
      <c r="J380" s="215"/>
      <c r="K380" s="211"/>
      <c r="L380" s="212"/>
      <c r="M380" s="213" t="str">
        <f>IFERROR(VLOOKUP(L380, Z!$A$2:$C$4127, 3, FALSE), "")</f>
        <v/>
      </c>
      <c r="N380" s="216"/>
      <c r="O380" s="218">
        <f t="shared" si="5"/>
        <v>0</v>
      </c>
    </row>
    <row r="381" spans="2:15" s="66" customFormat="1" ht="12.75" customHeight="1" x14ac:dyDescent="0.2">
      <c r="B381" s="9">
        <v>359</v>
      </c>
      <c r="C381" s="211"/>
      <c r="D381" s="211"/>
      <c r="E381" s="212"/>
      <c r="F381" s="213" t="str">
        <f>IFERROR(VLOOKUP(E381, Z!$A$2:$C$4127, 3, FALSE), "")</f>
        <v/>
      </c>
      <c r="G381" s="214"/>
      <c r="H381" s="219"/>
      <c r="I381" s="219"/>
      <c r="J381" s="215"/>
      <c r="K381" s="211"/>
      <c r="L381" s="212"/>
      <c r="M381" s="213" t="str">
        <f>IFERROR(VLOOKUP(L381, Z!$A$2:$C$4127, 3, FALSE), "")</f>
        <v/>
      </c>
      <c r="N381" s="216"/>
      <c r="O381" s="218">
        <f t="shared" si="5"/>
        <v>0</v>
      </c>
    </row>
    <row r="382" spans="2:15" s="66" customFormat="1" ht="12.75" customHeight="1" x14ac:dyDescent="0.2">
      <c r="B382" s="9">
        <v>360</v>
      </c>
      <c r="C382" s="211"/>
      <c r="D382" s="211"/>
      <c r="E382" s="212"/>
      <c r="F382" s="213" t="str">
        <f>IFERROR(VLOOKUP(E382, Z!$A$2:$C$4127, 3, FALSE), "")</f>
        <v/>
      </c>
      <c r="G382" s="214"/>
      <c r="H382" s="219"/>
      <c r="I382" s="219"/>
      <c r="J382" s="215"/>
      <c r="K382" s="211"/>
      <c r="L382" s="212"/>
      <c r="M382" s="213" t="str">
        <f>IFERROR(VLOOKUP(L382, Z!$A$2:$C$4127, 3, FALSE), "")</f>
        <v/>
      </c>
      <c r="N382" s="216"/>
      <c r="O382" s="218">
        <f t="shared" si="5"/>
        <v>0</v>
      </c>
    </row>
    <row r="383" spans="2:15" s="66" customFormat="1" ht="12.75" customHeight="1" x14ac:dyDescent="0.2">
      <c r="B383" s="9">
        <v>361</v>
      </c>
      <c r="C383" s="211"/>
      <c r="D383" s="211"/>
      <c r="E383" s="212"/>
      <c r="F383" s="213" t="str">
        <f>IFERROR(VLOOKUP(E383, Z!$A$2:$C$4127, 3, FALSE), "")</f>
        <v/>
      </c>
      <c r="G383" s="214"/>
      <c r="H383" s="219"/>
      <c r="I383" s="219"/>
      <c r="J383" s="215"/>
      <c r="K383" s="211"/>
      <c r="L383" s="212"/>
      <c r="M383" s="213" t="str">
        <f>IFERROR(VLOOKUP(L383, Z!$A$2:$C$4127, 3, FALSE), "")</f>
        <v/>
      </c>
      <c r="N383" s="216"/>
      <c r="O383" s="218">
        <f t="shared" si="5"/>
        <v>0</v>
      </c>
    </row>
    <row r="384" spans="2:15" s="66" customFormat="1" ht="12.75" customHeight="1" x14ac:dyDescent="0.2">
      <c r="B384" s="9">
        <v>362</v>
      </c>
      <c r="C384" s="211"/>
      <c r="D384" s="211"/>
      <c r="E384" s="212"/>
      <c r="F384" s="213" t="str">
        <f>IFERROR(VLOOKUP(E384, Z!$A$2:$C$4127, 3, FALSE), "")</f>
        <v/>
      </c>
      <c r="G384" s="214"/>
      <c r="H384" s="219"/>
      <c r="I384" s="219"/>
      <c r="J384" s="215"/>
      <c r="K384" s="211"/>
      <c r="L384" s="212"/>
      <c r="M384" s="213" t="str">
        <f>IFERROR(VLOOKUP(L384, Z!$A$2:$C$4127, 3, FALSE), "")</f>
        <v/>
      </c>
      <c r="N384" s="216"/>
      <c r="O384" s="218">
        <f t="shared" si="5"/>
        <v>0</v>
      </c>
    </row>
    <row r="385" spans="2:15" s="66" customFormat="1" ht="12.75" customHeight="1" x14ac:dyDescent="0.2">
      <c r="B385" s="9">
        <v>363</v>
      </c>
      <c r="C385" s="211"/>
      <c r="D385" s="211"/>
      <c r="E385" s="212"/>
      <c r="F385" s="213" t="str">
        <f>IFERROR(VLOOKUP(E385, Z!$A$2:$C$4127, 3, FALSE), "")</f>
        <v/>
      </c>
      <c r="G385" s="214"/>
      <c r="H385" s="219"/>
      <c r="I385" s="219"/>
      <c r="J385" s="215"/>
      <c r="K385" s="211"/>
      <c r="L385" s="212"/>
      <c r="M385" s="213" t="str">
        <f>IFERROR(VLOOKUP(L385, Z!$A$2:$C$4127, 3, FALSE), "")</f>
        <v/>
      </c>
      <c r="N385" s="216"/>
      <c r="O385" s="218">
        <f t="shared" si="5"/>
        <v>0</v>
      </c>
    </row>
    <row r="386" spans="2:15" s="66" customFormat="1" ht="12.75" customHeight="1" x14ac:dyDescent="0.2">
      <c r="B386" s="9">
        <v>364</v>
      </c>
      <c r="C386" s="211"/>
      <c r="D386" s="211"/>
      <c r="E386" s="212"/>
      <c r="F386" s="213" t="str">
        <f>IFERROR(VLOOKUP(E386, Z!$A$2:$C$4127, 3, FALSE), "")</f>
        <v/>
      </c>
      <c r="G386" s="214"/>
      <c r="H386" s="219"/>
      <c r="I386" s="219"/>
      <c r="J386" s="215"/>
      <c r="K386" s="211"/>
      <c r="L386" s="212"/>
      <c r="M386" s="213" t="str">
        <f>IFERROR(VLOOKUP(L386, Z!$A$2:$C$4127, 3, FALSE), "")</f>
        <v/>
      </c>
      <c r="N386" s="216"/>
      <c r="O386" s="218">
        <f t="shared" si="5"/>
        <v>0</v>
      </c>
    </row>
    <row r="387" spans="2:15" s="66" customFormat="1" ht="12.75" customHeight="1" x14ac:dyDescent="0.2">
      <c r="B387" s="9">
        <v>365</v>
      </c>
      <c r="C387" s="211"/>
      <c r="D387" s="211"/>
      <c r="E387" s="212"/>
      <c r="F387" s="213" t="str">
        <f>IFERROR(VLOOKUP(E387, Z!$A$2:$C$4127, 3, FALSE), "")</f>
        <v/>
      </c>
      <c r="G387" s="214"/>
      <c r="H387" s="219"/>
      <c r="I387" s="219"/>
      <c r="J387" s="215"/>
      <c r="K387" s="211"/>
      <c r="L387" s="212"/>
      <c r="M387" s="213" t="str">
        <f>IFERROR(VLOOKUP(L387, Z!$A$2:$C$4127, 3, FALSE), "")</f>
        <v/>
      </c>
      <c r="N387" s="216"/>
      <c r="O387" s="218">
        <f t="shared" si="5"/>
        <v>0</v>
      </c>
    </row>
    <row r="388" spans="2:15" s="66" customFormat="1" ht="12.75" customHeight="1" x14ac:dyDescent="0.2">
      <c r="B388" s="9">
        <v>366</v>
      </c>
      <c r="C388" s="211"/>
      <c r="D388" s="211"/>
      <c r="E388" s="212"/>
      <c r="F388" s="213" t="str">
        <f>IFERROR(VLOOKUP(E388, Z!$A$2:$C$4127, 3, FALSE), "")</f>
        <v/>
      </c>
      <c r="G388" s="214"/>
      <c r="H388" s="219"/>
      <c r="I388" s="219"/>
      <c r="J388" s="215"/>
      <c r="K388" s="211"/>
      <c r="L388" s="212"/>
      <c r="M388" s="213" t="str">
        <f>IFERROR(VLOOKUP(L388, Z!$A$2:$C$4127, 3, FALSE), "")</f>
        <v/>
      </c>
      <c r="N388" s="216"/>
      <c r="O388" s="218">
        <f t="shared" si="5"/>
        <v>0</v>
      </c>
    </row>
    <row r="389" spans="2:15" s="66" customFormat="1" ht="12.75" customHeight="1" x14ac:dyDescent="0.2">
      <c r="B389" s="9">
        <v>367</v>
      </c>
      <c r="C389" s="211"/>
      <c r="D389" s="211"/>
      <c r="E389" s="212"/>
      <c r="F389" s="213" t="str">
        <f>IFERROR(VLOOKUP(E389, Z!$A$2:$C$4127, 3, FALSE), "")</f>
        <v/>
      </c>
      <c r="G389" s="214"/>
      <c r="H389" s="219"/>
      <c r="I389" s="219"/>
      <c r="J389" s="215"/>
      <c r="K389" s="211"/>
      <c r="L389" s="212"/>
      <c r="M389" s="213" t="str">
        <f>IFERROR(VLOOKUP(L389, Z!$A$2:$C$4127, 3, FALSE), "")</f>
        <v/>
      </c>
      <c r="N389" s="216"/>
      <c r="O389" s="218">
        <f t="shared" si="5"/>
        <v>0</v>
      </c>
    </row>
    <row r="390" spans="2:15" s="66" customFormat="1" ht="12.75" customHeight="1" x14ac:dyDescent="0.2">
      <c r="B390" s="9">
        <v>368</v>
      </c>
      <c r="C390" s="211"/>
      <c r="D390" s="211"/>
      <c r="E390" s="212"/>
      <c r="F390" s="213" t="str">
        <f>IFERROR(VLOOKUP(E390, Z!$A$2:$C$4127, 3, FALSE), "")</f>
        <v/>
      </c>
      <c r="G390" s="214"/>
      <c r="H390" s="219"/>
      <c r="I390" s="219"/>
      <c r="J390" s="215"/>
      <c r="K390" s="211"/>
      <c r="L390" s="212"/>
      <c r="M390" s="213" t="str">
        <f>IFERROR(VLOOKUP(L390, Z!$A$2:$C$4127, 3, FALSE), "")</f>
        <v/>
      </c>
      <c r="N390" s="216"/>
      <c r="O390" s="218">
        <f t="shared" si="5"/>
        <v>0</v>
      </c>
    </row>
    <row r="391" spans="2:15" s="66" customFormat="1" ht="12.75" customHeight="1" x14ac:dyDescent="0.2">
      <c r="B391" s="9">
        <v>369</v>
      </c>
      <c r="C391" s="211"/>
      <c r="D391" s="211"/>
      <c r="E391" s="212"/>
      <c r="F391" s="213" t="str">
        <f>IFERROR(VLOOKUP(E391, Z!$A$2:$C$4127, 3, FALSE), "")</f>
        <v/>
      </c>
      <c r="G391" s="214"/>
      <c r="H391" s="219"/>
      <c r="I391" s="219"/>
      <c r="J391" s="215"/>
      <c r="K391" s="211"/>
      <c r="L391" s="212"/>
      <c r="M391" s="213" t="str">
        <f>IFERROR(VLOOKUP(L391, Z!$A$2:$C$4127, 3, FALSE), "")</f>
        <v/>
      </c>
      <c r="N391" s="216"/>
      <c r="O391" s="218">
        <f t="shared" si="5"/>
        <v>0</v>
      </c>
    </row>
    <row r="392" spans="2:15" s="66" customFormat="1" ht="12.75" customHeight="1" x14ac:dyDescent="0.2">
      <c r="B392" s="9">
        <v>370</v>
      </c>
      <c r="C392" s="211"/>
      <c r="D392" s="211"/>
      <c r="E392" s="212"/>
      <c r="F392" s="213" t="str">
        <f>IFERROR(VLOOKUP(E392, Z!$A$2:$C$4127, 3, FALSE), "")</f>
        <v/>
      </c>
      <c r="G392" s="214"/>
      <c r="H392" s="219"/>
      <c r="I392" s="219"/>
      <c r="J392" s="215"/>
      <c r="K392" s="211"/>
      <c r="L392" s="212"/>
      <c r="M392" s="213" t="str">
        <f>IFERROR(VLOOKUP(L392, Z!$A$2:$C$4127, 3, FALSE), "")</f>
        <v/>
      </c>
      <c r="N392" s="216"/>
      <c r="O392" s="218">
        <f t="shared" si="5"/>
        <v>0</v>
      </c>
    </row>
    <row r="393" spans="2:15" s="66" customFormat="1" ht="12.75" customHeight="1" x14ac:dyDescent="0.2">
      <c r="B393" s="9">
        <v>371</v>
      </c>
      <c r="C393" s="211"/>
      <c r="D393" s="211"/>
      <c r="E393" s="212"/>
      <c r="F393" s="213" t="str">
        <f>IFERROR(VLOOKUP(E393, Z!$A$2:$C$4127, 3, FALSE), "")</f>
        <v/>
      </c>
      <c r="G393" s="214"/>
      <c r="H393" s="219"/>
      <c r="I393" s="219"/>
      <c r="J393" s="215"/>
      <c r="K393" s="211"/>
      <c r="L393" s="212"/>
      <c r="M393" s="213" t="str">
        <f>IFERROR(VLOOKUP(L393, Z!$A$2:$C$4127, 3, FALSE), "")</f>
        <v/>
      </c>
      <c r="N393" s="216"/>
      <c r="O393" s="218">
        <f t="shared" si="5"/>
        <v>0</v>
      </c>
    </row>
    <row r="394" spans="2:15" s="66" customFormat="1" ht="12.75" customHeight="1" x14ac:dyDescent="0.2">
      <c r="B394" s="9">
        <v>372</v>
      </c>
      <c r="C394" s="211"/>
      <c r="D394" s="211"/>
      <c r="E394" s="212"/>
      <c r="F394" s="213" t="str">
        <f>IFERROR(VLOOKUP(E394, Z!$A$2:$C$4127, 3, FALSE), "")</f>
        <v/>
      </c>
      <c r="G394" s="214"/>
      <c r="H394" s="219"/>
      <c r="I394" s="219"/>
      <c r="J394" s="215"/>
      <c r="K394" s="211"/>
      <c r="L394" s="212"/>
      <c r="M394" s="213" t="str">
        <f>IFERROR(VLOOKUP(L394, Z!$A$2:$C$4127, 3, FALSE), "")</f>
        <v/>
      </c>
      <c r="N394" s="216"/>
      <c r="O394" s="218">
        <f t="shared" si="5"/>
        <v>0</v>
      </c>
    </row>
    <row r="395" spans="2:15" s="66" customFormat="1" ht="12.75" customHeight="1" x14ac:dyDescent="0.2">
      <c r="B395" s="9">
        <v>373</v>
      </c>
      <c r="C395" s="211"/>
      <c r="D395" s="211"/>
      <c r="E395" s="212"/>
      <c r="F395" s="213" t="str">
        <f>IFERROR(VLOOKUP(E395, Z!$A$2:$C$4127, 3, FALSE), "")</f>
        <v/>
      </c>
      <c r="G395" s="214"/>
      <c r="H395" s="219"/>
      <c r="I395" s="219"/>
      <c r="J395" s="215"/>
      <c r="K395" s="211"/>
      <c r="L395" s="212"/>
      <c r="M395" s="213" t="str">
        <f>IFERROR(VLOOKUP(L395, Z!$A$2:$C$4127, 3, FALSE), "")</f>
        <v/>
      </c>
      <c r="N395" s="216"/>
      <c r="O395" s="218">
        <f t="shared" si="5"/>
        <v>0</v>
      </c>
    </row>
    <row r="396" spans="2:15" s="66" customFormat="1" ht="12.75" customHeight="1" x14ac:dyDescent="0.2">
      <c r="B396" s="9">
        <v>374</v>
      </c>
      <c r="C396" s="211"/>
      <c r="D396" s="211"/>
      <c r="E396" s="212"/>
      <c r="F396" s="213" t="str">
        <f>IFERROR(VLOOKUP(E396, Z!$A$2:$C$4127, 3, FALSE), "")</f>
        <v/>
      </c>
      <c r="G396" s="214"/>
      <c r="H396" s="219"/>
      <c r="I396" s="219"/>
      <c r="J396" s="215"/>
      <c r="K396" s="211"/>
      <c r="L396" s="212"/>
      <c r="M396" s="213" t="str">
        <f>IFERROR(VLOOKUP(L396, Z!$A$2:$C$4127, 3, FALSE), "")</f>
        <v/>
      </c>
      <c r="N396" s="216"/>
      <c r="O396" s="218">
        <f t="shared" si="5"/>
        <v>0</v>
      </c>
    </row>
    <row r="397" spans="2:15" s="66" customFormat="1" ht="12.75" customHeight="1" x14ac:dyDescent="0.2">
      <c r="B397" s="9">
        <v>375</v>
      </c>
      <c r="C397" s="211"/>
      <c r="D397" s="211"/>
      <c r="E397" s="212"/>
      <c r="F397" s="213" t="str">
        <f>IFERROR(VLOOKUP(E397, Z!$A$2:$C$4127, 3, FALSE), "")</f>
        <v/>
      </c>
      <c r="G397" s="214"/>
      <c r="H397" s="219"/>
      <c r="I397" s="219"/>
      <c r="J397" s="215"/>
      <c r="K397" s="211"/>
      <c r="L397" s="212"/>
      <c r="M397" s="213" t="str">
        <f>IFERROR(VLOOKUP(L397, Z!$A$2:$C$4127, 3, FALSE), "")</f>
        <v/>
      </c>
      <c r="N397" s="216"/>
      <c r="O397" s="218">
        <f t="shared" si="5"/>
        <v>0</v>
      </c>
    </row>
    <row r="398" spans="2:15" s="66" customFormat="1" ht="12.75" customHeight="1" x14ac:dyDescent="0.2">
      <c r="B398" s="9">
        <v>376</v>
      </c>
      <c r="C398" s="211"/>
      <c r="D398" s="211"/>
      <c r="E398" s="212"/>
      <c r="F398" s="213" t="str">
        <f>IFERROR(VLOOKUP(E398, Z!$A$2:$C$4127, 3, FALSE), "")</f>
        <v/>
      </c>
      <c r="G398" s="214"/>
      <c r="H398" s="219"/>
      <c r="I398" s="219"/>
      <c r="J398" s="215"/>
      <c r="K398" s="211"/>
      <c r="L398" s="212"/>
      <c r="M398" s="213" t="str">
        <f>IFERROR(VLOOKUP(L398, Z!$A$2:$C$4127, 3, FALSE), "")</f>
        <v/>
      </c>
      <c r="N398" s="216"/>
      <c r="O398" s="218">
        <f t="shared" si="5"/>
        <v>0</v>
      </c>
    </row>
    <row r="399" spans="2:15" s="66" customFormat="1" ht="12.75" customHeight="1" x14ac:dyDescent="0.2">
      <c r="B399" s="9">
        <v>377</v>
      </c>
      <c r="C399" s="211"/>
      <c r="D399" s="211"/>
      <c r="E399" s="212"/>
      <c r="F399" s="213" t="str">
        <f>IFERROR(VLOOKUP(E399, Z!$A$2:$C$4127, 3, FALSE), "")</f>
        <v/>
      </c>
      <c r="G399" s="214"/>
      <c r="H399" s="219"/>
      <c r="I399" s="219"/>
      <c r="J399" s="215"/>
      <c r="K399" s="211"/>
      <c r="L399" s="212"/>
      <c r="M399" s="213" t="str">
        <f>IFERROR(VLOOKUP(L399, Z!$A$2:$C$4127, 3, FALSE), "")</f>
        <v/>
      </c>
      <c r="N399" s="216"/>
      <c r="O399" s="218">
        <f t="shared" si="5"/>
        <v>0</v>
      </c>
    </row>
    <row r="400" spans="2:15" s="66" customFormat="1" ht="12.75" customHeight="1" x14ac:dyDescent="0.2">
      <c r="B400" s="9">
        <v>378</v>
      </c>
      <c r="C400" s="211"/>
      <c r="D400" s="211"/>
      <c r="E400" s="212"/>
      <c r="F400" s="213" t="str">
        <f>IFERROR(VLOOKUP(E400, Z!$A$2:$C$4127, 3, FALSE), "")</f>
        <v/>
      </c>
      <c r="G400" s="214"/>
      <c r="H400" s="219"/>
      <c r="I400" s="219"/>
      <c r="J400" s="215"/>
      <c r="K400" s="211"/>
      <c r="L400" s="212"/>
      <c r="M400" s="213" t="str">
        <f>IFERROR(VLOOKUP(L400, Z!$A$2:$C$4127, 3, FALSE), "")</f>
        <v/>
      </c>
      <c r="N400" s="216"/>
      <c r="O400" s="218">
        <f t="shared" si="5"/>
        <v>0</v>
      </c>
    </row>
    <row r="401" spans="2:15" s="66" customFormat="1" ht="12.75" customHeight="1" x14ac:dyDescent="0.2">
      <c r="B401" s="9">
        <v>379</v>
      </c>
      <c r="C401" s="211"/>
      <c r="D401" s="211"/>
      <c r="E401" s="212"/>
      <c r="F401" s="213" t="str">
        <f>IFERROR(VLOOKUP(E401, Z!$A$2:$C$4127, 3, FALSE), "")</f>
        <v/>
      </c>
      <c r="G401" s="214"/>
      <c r="H401" s="219"/>
      <c r="I401" s="219"/>
      <c r="J401" s="215"/>
      <c r="K401" s="211"/>
      <c r="L401" s="212"/>
      <c r="M401" s="213" t="str">
        <f>IFERROR(VLOOKUP(L401, Z!$A$2:$C$4127, 3, FALSE), "")</f>
        <v/>
      </c>
      <c r="N401" s="216"/>
      <c r="O401" s="218">
        <f t="shared" si="5"/>
        <v>0</v>
      </c>
    </row>
    <row r="402" spans="2:15" s="66" customFormat="1" ht="12.75" customHeight="1" x14ac:dyDescent="0.2">
      <c r="B402" s="9">
        <v>380</v>
      </c>
      <c r="C402" s="211"/>
      <c r="D402" s="211"/>
      <c r="E402" s="212"/>
      <c r="F402" s="213" t="str">
        <f>IFERROR(VLOOKUP(E402, Z!$A$2:$C$4127, 3, FALSE), "")</f>
        <v/>
      </c>
      <c r="G402" s="214"/>
      <c r="H402" s="219"/>
      <c r="I402" s="219"/>
      <c r="J402" s="215"/>
      <c r="K402" s="211"/>
      <c r="L402" s="212"/>
      <c r="M402" s="213" t="str">
        <f>IFERROR(VLOOKUP(L402, Z!$A$2:$C$4127, 3, FALSE), "")</f>
        <v/>
      </c>
      <c r="N402" s="216"/>
      <c r="O402" s="218">
        <f t="shared" si="5"/>
        <v>0</v>
      </c>
    </row>
    <row r="403" spans="2:15" s="66" customFormat="1" ht="12.75" customHeight="1" x14ac:dyDescent="0.2">
      <c r="B403" s="9">
        <v>381</v>
      </c>
      <c r="C403" s="211"/>
      <c r="D403" s="211"/>
      <c r="E403" s="212"/>
      <c r="F403" s="213" t="str">
        <f>IFERROR(VLOOKUP(E403, Z!$A$2:$C$4127, 3, FALSE), "")</f>
        <v/>
      </c>
      <c r="G403" s="214"/>
      <c r="H403" s="219"/>
      <c r="I403" s="219"/>
      <c r="J403" s="215"/>
      <c r="K403" s="211"/>
      <c r="L403" s="212"/>
      <c r="M403" s="213" t="str">
        <f>IFERROR(VLOOKUP(L403, Z!$A$2:$C$4127, 3, FALSE), "")</f>
        <v/>
      </c>
      <c r="N403" s="216"/>
      <c r="O403" s="218">
        <f t="shared" si="5"/>
        <v>0</v>
      </c>
    </row>
    <row r="404" spans="2:15" s="66" customFormat="1" ht="12.75" customHeight="1" x14ac:dyDescent="0.2">
      <c r="B404" s="9">
        <v>382</v>
      </c>
      <c r="C404" s="211"/>
      <c r="D404" s="211"/>
      <c r="E404" s="212"/>
      <c r="F404" s="213" t="str">
        <f>IFERROR(VLOOKUP(E404, Z!$A$2:$C$4127, 3, FALSE), "")</f>
        <v/>
      </c>
      <c r="G404" s="214"/>
      <c r="H404" s="219"/>
      <c r="I404" s="219"/>
      <c r="J404" s="215"/>
      <c r="K404" s="211"/>
      <c r="L404" s="212"/>
      <c r="M404" s="213" t="str">
        <f>IFERROR(VLOOKUP(L404, Z!$A$2:$C$4127, 3, FALSE), "")</f>
        <v/>
      </c>
      <c r="N404" s="216"/>
      <c r="O404" s="218">
        <f t="shared" si="5"/>
        <v>0</v>
      </c>
    </row>
    <row r="405" spans="2:15" s="66" customFormat="1" ht="12.75" customHeight="1" x14ac:dyDescent="0.2">
      <c r="B405" s="9">
        <v>383</v>
      </c>
      <c r="C405" s="211"/>
      <c r="D405" s="211"/>
      <c r="E405" s="212"/>
      <c r="F405" s="213" t="str">
        <f>IFERROR(VLOOKUP(E405, Z!$A$2:$C$4127, 3, FALSE), "")</f>
        <v/>
      </c>
      <c r="G405" s="214"/>
      <c r="H405" s="219"/>
      <c r="I405" s="219"/>
      <c r="J405" s="215"/>
      <c r="K405" s="211"/>
      <c r="L405" s="212"/>
      <c r="M405" s="213" t="str">
        <f>IFERROR(VLOOKUP(L405, Z!$A$2:$C$4127, 3, FALSE), "")</f>
        <v/>
      </c>
      <c r="N405" s="216"/>
      <c r="O405" s="218">
        <f t="shared" si="5"/>
        <v>0</v>
      </c>
    </row>
    <row r="406" spans="2:15" s="66" customFormat="1" ht="12.75" customHeight="1" x14ac:dyDescent="0.2">
      <c r="B406" s="9">
        <v>384</v>
      </c>
      <c r="C406" s="211"/>
      <c r="D406" s="211"/>
      <c r="E406" s="212"/>
      <c r="F406" s="213" t="str">
        <f>IFERROR(VLOOKUP(E406, Z!$A$2:$C$4127, 3, FALSE), "")</f>
        <v/>
      </c>
      <c r="G406" s="214"/>
      <c r="H406" s="219"/>
      <c r="I406" s="219"/>
      <c r="J406" s="215"/>
      <c r="K406" s="211"/>
      <c r="L406" s="212"/>
      <c r="M406" s="213" t="str">
        <f>IFERROR(VLOOKUP(L406, Z!$A$2:$C$4127, 3, FALSE), "")</f>
        <v/>
      </c>
      <c r="N406" s="216"/>
      <c r="O406" s="218">
        <f t="shared" si="5"/>
        <v>0</v>
      </c>
    </row>
    <row r="407" spans="2:15" s="66" customFormat="1" ht="12.75" customHeight="1" x14ac:dyDescent="0.2">
      <c r="B407" s="9">
        <v>385</v>
      </c>
      <c r="C407" s="211"/>
      <c r="D407" s="211"/>
      <c r="E407" s="212"/>
      <c r="F407" s="213" t="str">
        <f>IFERROR(VLOOKUP(E407, Z!$A$2:$C$4127, 3, FALSE), "")</f>
        <v/>
      </c>
      <c r="G407" s="214"/>
      <c r="H407" s="219"/>
      <c r="I407" s="219"/>
      <c r="J407" s="215"/>
      <c r="K407" s="211"/>
      <c r="L407" s="212"/>
      <c r="M407" s="213" t="str">
        <f>IFERROR(VLOOKUP(L407, Z!$A$2:$C$4127, 3, FALSE), "")</f>
        <v/>
      </c>
      <c r="N407" s="216"/>
      <c r="O407" s="218">
        <f t="shared" si="5"/>
        <v>0</v>
      </c>
    </row>
    <row r="408" spans="2:15" s="66" customFormat="1" ht="12.75" customHeight="1" x14ac:dyDescent="0.2">
      <c r="B408" s="9">
        <v>386</v>
      </c>
      <c r="C408" s="211"/>
      <c r="D408" s="211"/>
      <c r="E408" s="212"/>
      <c r="F408" s="213" t="str">
        <f>IFERROR(VLOOKUP(E408, Z!$A$2:$C$4127, 3, FALSE), "")</f>
        <v/>
      </c>
      <c r="G408" s="214"/>
      <c r="H408" s="219"/>
      <c r="I408" s="219"/>
      <c r="J408" s="215"/>
      <c r="K408" s="211"/>
      <c r="L408" s="212"/>
      <c r="M408" s="213" t="str">
        <f>IFERROR(VLOOKUP(L408, Z!$A$2:$C$4127, 3, FALSE), "")</f>
        <v/>
      </c>
      <c r="N408" s="216"/>
      <c r="O408" s="218">
        <f t="shared" ref="O408:O471" si="6">MAX(0, 8*0.75*(H408-I408))</f>
        <v>0</v>
      </c>
    </row>
    <row r="409" spans="2:15" s="66" customFormat="1" ht="12.75" customHeight="1" x14ac:dyDescent="0.2">
      <c r="B409" s="9">
        <v>387</v>
      </c>
      <c r="C409" s="211"/>
      <c r="D409" s="211"/>
      <c r="E409" s="212"/>
      <c r="F409" s="213" t="str">
        <f>IFERROR(VLOOKUP(E409, Z!$A$2:$C$4127, 3, FALSE), "")</f>
        <v/>
      </c>
      <c r="G409" s="214"/>
      <c r="H409" s="219"/>
      <c r="I409" s="219"/>
      <c r="J409" s="215"/>
      <c r="K409" s="211"/>
      <c r="L409" s="212"/>
      <c r="M409" s="213" t="str">
        <f>IFERROR(VLOOKUP(L409, Z!$A$2:$C$4127, 3, FALSE), "")</f>
        <v/>
      </c>
      <c r="N409" s="216"/>
      <c r="O409" s="218">
        <f t="shared" si="6"/>
        <v>0</v>
      </c>
    </row>
    <row r="410" spans="2:15" s="66" customFormat="1" ht="12.75" customHeight="1" x14ac:dyDescent="0.2">
      <c r="B410" s="9">
        <v>388</v>
      </c>
      <c r="C410" s="211"/>
      <c r="D410" s="211"/>
      <c r="E410" s="212"/>
      <c r="F410" s="213" t="str">
        <f>IFERROR(VLOOKUP(E410, Z!$A$2:$C$4127, 3, FALSE), "")</f>
        <v/>
      </c>
      <c r="G410" s="214"/>
      <c r="H410" s="219"/>
      <c r="I410" s="219"/>
      <c r="J410" s="215"/>
      <c r="K410" s="211"/>
      <c r="L410" s="212"/>
      <c r="M410" s="213" t="str">
        <f>IFERROR(VLOOKUP(L410, Z!$A$2:$C$4127, 3, FALSE), "")</f>
        <v/>
      </c>
      <c r="N410" s="216"/>
      <c r="O410" s="218">
        <f t="shared" si="6"/>
        <v>0</v>
      </c>
    </row>
    <row r="411" spans="2:15" s="66" customFormat="1" ht="12.75" customHeight="1" x14ac:dyDescent="0.2">
      <c r="B411" s="9">
        <v>389</v>
      </c>
      <c r="C411" s="211"/>
      <c r="D411" s="211"/>
      <c r="E411" s="212"/>
      <c r="F411" s="213" t="str">
        <f>IFERROR(VLOOKUP(E411, Z!$A$2:$C$4127, 3, FALSE), "")</f>
        <v/>
      </c>
      <c r="G411" s="214"/>
      <c r="H411" s="219"/>
      <c r="I411" s="219"/>
      <c r="J411" s="215"/>
      <c r="K411" s="211"/>
      <c r="L411" s="212"/>
      <c r="M411" s="213" t="str">
        <f>IFERROR(VLOOKUP(L411, Z!$A$2:$C$4127, 3, FALSE), "")</f>
        <v/>
      </c>
      <c r="N411" s="216"/>
      <c r="O411" s="218">
        <f t="shared" si="6"/>
        <v>0</v>
      </c>
    </row>
    <row r="412" spans="2:15" s="66" customFormat="1" ht="12.75" customHeight="1" x14ac:dyDescent="0.2">
      <c r="B412" s="9">
        <v>390</v>
      </c>
      <c r="C412" s="211"/>
      <c r="D412" s="211"/>
      <c r="E412" s="212"/>
      <c r="F412" s="213" t="str">
        <f>IFERROR(VLOOKUP(E412, Z!$A$2:$C$4127, 3, FALSE), "")</f>
        <v/>
      </c>
      <c r="G412" s="214"/>
      <c r="H412" s="219"/>
      <c r="I412" s="219"/>
      <c r="J412" s="215"/>
      <c r="K412" s="211"/>
      <c r="L412" s="212"/>
      <c r="M412" s="213" t="str">
        <f>IFERROR(VLOOKUP(L412, Z!$A$2:$C$4127, 3, FALSE), "")</f>
        <v/>
      </c>
      <c r="N412" s="216"/>
      <c r="O412" s="218">
        <f t="shared" si="6"/>
        <v>0</v>
      </c>
    </row>
    <row r="413" spans="2:15" s="66" customFormat="1" ht="12.75" customHeight="1" x14ac:dyDescent="0.2">
      <c r="B413" s="9">
        <v>391</v>
      </c>
      <c r="C413" s="211"/>
      <c r="D413" s="211"/>
      <c r="E413" s="212"/>
      <c r="F413" s="213" t="str">
        <f>IFERROR(VLOOKUP(E413, Z!$A$2:$C$4127, 3, FALSE), "")</f>
        <v/>
      </c>
      <c r="G413" s="214"/>
      <c r="H413" s="219"/>
      <c r="I413" s="219"/>
      <c r="J413" s="215"/>
      <c r="K413" s="211"/>
      <c r="L413" s="212"/>
      <c r="M413" s="213" t="str">
        <f>IFERROR(VLOOKUP(L413, Z!$A$2:$C$4127, 3, FALSE), "")</f>
        <v/>
      </c>
      <c r="N413" s="216"/>
      <c r="O413" s="218">
        <f t="shared" si="6"/>
        <v>0</v>
      </c>
    </row>
    <row r="414" spans="2:15" s="66" customFormat="1" ht="12.75" customHeight="1" x14ac:dyDescent="0.2">
      <c r="B414" s="9">
        <v>392</v>
      </c>
      <c r="C414" s="211"/>
      <c r="D414" s="211"/>
      <c r="E414" s="212"/>
      <c r="F414" s="213" t="str">
        <f>IFERROR(VLOOKUP(E414, Z!$A$2:$C$4127, 3, FALSE), "")</f>
        <v/>
      </c>
      <c r="G414" s="214"/>
      <c r="H414" s="219"/>
      <c r="I414" s="219"/>
      <c r="J414" s="215"/>
      <c r="K414" s="211"/>
      <c r="L414" s="212"/>
      <c r="M414" s="213" t="str">
        <f>IFERROR(VLOOKUP(L414, Z!$A$2:$C$4127, 3, FALSE), "")</f>
        <v/>
      </c>
      <c r="N414" s="216"/>
      <c r="O414" s="218">
        <f t="shared" si="6"/>
        <v>0</v>
      </c>
    </row>
    <row r="415" spans="2:15" s="66" customFormat="1" ht="12.75" customHeight="1" x14ac:dyDescent="0.2">
      <c r="B415" s="9">
        <v>393</v>
      </c>
      <c r="C415" s="211"/>
      <c r="D415" s="211"/>
      <c r="E415" s="212"/>
      <c r="F415" s="213" t="str">
        <f>IFERROR(VLOOKUP(E415, Z!$A$2:$C$4127, 3, FALSE), "")</f>
        <v/>
      </c>
      <c r="G415" s="214"/>
      <c r="H415" s="219"/>
      <c r="I415" s="219"/>
      <c r="J415" s="215"/>
      <c r="K415" s="211"/>
      <c r="L415" s="212"/>
      <c r="M415" s="213" t="str">
        <f>IFERROR(VLOOKUP(L415, Z!$A$2:$C$4127, 3, FALSE), "")</f>
        <v/>
      </c>
      <c r="N415" s="216"/>
      <c r="O415" s="218">
        <f t="shared" si="6"/>
        <v>0</v>
      </c>
    </row>
    <row r="416" spans="2:15" s="66" customFormat="1" ht="12.75" customHeight="1" x14ac:dyDescent="0.2">
      <c r="B416" s="9">
        <v>394</v>
      </c>
      <c r="C416" s="211"/>
      <c r="D416" s="211"/>
      <c r="E416" s="212"/>
      <c r="F416" s="213" t="str">
        <f>IFERROR(VLOOKUP(E416, Z!$A$2:$C$4127, 3, FALSE), "")</f>
        <v/>
      </c>
      <c r="G416" s="214"/>
      <c r="H416" s="219"/>
      <c r="I416" s="219"/>
      <c r="J416" s="215"/>
      <c r="K416" s="211"/>
      <c r="L416" s="212"/>
      <c r="M416" s="213" t="str">
        <f>IFERROR(VLOOKUP(L416, Z!$A$2:$C$4127, 3, FALSE), "")</f>
        <v/>
      </c>
      <c r="N416" s="216"/>
      <c r="O416" s="218">
        <f t="shared" si="6"/>
        <v>0</v>
      </c>
    </row>
    <row r="417" spans="2:15" s="66" customFormat="1" ht="12.75" customHeight="1" x14ac:dyDescent="0.2">
      <c r="B417" s="9">
        <v>395</v>
      </c>
      <c r="C417" s="211"/>
      <c r="D417" s="211"/>
      <c r="E417" s="212"/>
      <c r="F417" s="213" t="str">
        <f>IFERROR(VLOOKUP(E417, Z!$A$2:$C$4127, 3, FALSE), "")</f>
        <v/>
      </c>
      <c r="G417" s="214"/>
      <c r="H417" s="219"/>
      <c r="I417" s="219"/>
      <c r="J417" s="215"/>
      <c r="K417" s="211"/>
      <c r="L417" s="212"/>
      <c r="M417" s="213" t="str">
        <f>IFERROR(VLOOKUP(L417, Z!$A$2:$C$4127, 3, FALSE), "")</f>
        <v/>
      </c>
      <c r="N417" s="216"/>
      <c r="O417" s="218">
        <f t="shared" si="6"/>
        <v>0</v>
      </c>
    </row>
    <row r="418" spans="2:15" s="66" customFormat="1" ht="12.75" customHeight="1" x14ac:dyDescent="0.2">
      <c r="B418" s="9">
        <v>396</v>
      </c>
      <c r="C418" s="211"/>
      <c r="D418" s="211"/>
      <c r="E418" s="212"/>
      <c r="F418" s="213" t="str">
        <f>IFERROR(VLOOKUP(E418, Z!$A$2:$C$4127, 3, FALSE), "")</f>
        <v/>
      </c>
      <c r="G418" s="214"/>
      <c r="H418" s="219"/>
      <c r="I418" s="219"/>
      <c r="J418" s="215"/>
      <c r="K418" s="211"/>
      <c r="L418" s="212"/>
      <c r="M418" s="213" t="str">
        <f>IFERROR(VLOOKUP(L418, Z!$A$2:$C$4127, 3, FALSE), "")</f>
        <v/>
      </c>
      <c r="N418" s="216"/>
      <c r="O418" s="218">
        <f t="shared" si="6"/>
        <v>0</v>
      </c>
    </row>
    <row r="419" spans="2:15" s="66" customFormat="1" ht="12.75" customHeight="1" x14ac:dyDescent="0.2">
      <c r="B419" s="9">
        <v>397</v>
      </c>
      <c r="C419" s="211"/>
      <c r="D419" s="211"/>
      <c r="E419" s="212"/>
      <c r="F419" s="213" t="str">
        <f>IFERROR(VLOOKUP(E419, Z!$A$2:$C$4127, 3, FALSE), "")</f>
        <v/>
      </c>
      <c r="G419" s="214"/>
      <c r="H419" s="219"/>
      <c r="I419" s="219"/>
      <c r="J419" s="215"/>
      <c r="K419" s="211"/>
      <c r="L419" s="212"/>
      <c r="M419" s="213" t="str">
        <f>IFERROR(VLOOKUP(L419, Z!$A$2:$C$4127, 3, FALSE), "")</f>
        <v/>
      </c>
      <c r="N419" s="216"/>
      <c r="O419" s="218">
        <f t="shared" si="6"/>
        <v>0</v>
      </c>
    </row>
    <row r="420" spans="2:15" s="66" customFormat="1" ht="12.75" customHeight="1" x14ac:dyDescent="0.2">
      <c r="B420" s="9">
        <v>398</v>
      </c>
      <c r="C420" s="211"/>
      <c r="D420" s="211"/>
      <c r="E420" s="212"/>
      <c r="F420" s="213" t="str">
        <f>IFERROR(VLOOKUP(E420, Z!$A$2:$C$4127, 3, FALSE), "")</f>
        <v/>
      </c>
      <c r="G420" s="214"/>
      <c r="H420" s="219"/>
      <c r="I420" s="219"/>
      <c r="J420" s="215"/>
      <c r="K420" s="211"/>
      <c r="L420" s="212"/>
      <c r="M420" s="213" t="str">
        <f>IFERROR(VLOOKUP(L420, Z!$A$2:$C$4127, 3, FALSE), "")</f>
        <v/>
      </c>
      <c r="N420" s="216"/>
      <c r="O420" s="218">
        <f t="shared" si="6"/>
        <v>0</v>
      </c>
    </row>
    <row r="421" spans="2:15" s="66" customFormat="1" ht="12.75" customHeight="1" x14ac:dyDescent="0.2">
      <c r="B421" s="9">
        <v>399</v>
      </c>
      <c r="C421" s="211"/>
      <c r="D421" s="211"/>
      <c r="E421" s="212"/>
      <c r="F421" s="213" t="str">
        <f>IFERROR(VLOOKUP(E421, Z!$A$2:$C$4127, 3, FALSE), "")</f>
        <v/>
      </c>
      <c r="G421" s="214"/>
      <c r="H421" s="219"/>
      <c r="I421" s="219"/>
      <c r="J421" s="215"/>
      <c r="K421" s="211"/>
      <c r="L421" s="212"/>
      <c r="M421" s="213" t="str">
        <f>IFERROR(VLOOKUP(L421, Z!$A$2:$C$4127, 3, FALSE), "")</f>
        <v/>
      </c>
      <c r="N421" s="216"/>
      <c r="O421" s="218">
        <f t="shared" si="6"/>
        <v>0</v>
      </c>
    </row>
    <row r="422" spans="2:15" s="66" customFormat="1" ht="12.75" customHeight="1" x14ac:dyDescent="0.2">
      <c r="B422" s="9">
        <v>400</v>
      </c>
      <c r="C422" s="211"/>
      <c r="D422" s="211"/>
      <c r="E422" s="212"/>
      <c r="F422" s="213" t="str">
        <f>IFERROR(VLOOKUP(E422, Z!$A$2:$C$4127, 3, FALSE), "")</f>
        <v/>
      </c>
      <c r="G422" s="214"/>
      <c r="H422" s="219"/>
      <c r="I422" s="219"/>
      <c r="J422" s="215"/>
      <c r="K422" s="211"/>
      <c r="L422" s="212"/>
      <c r="M422" s="213" t="str">
        <f>IFERROR(VLOOKUP(L422, Z!$A$2:$C$4127, 3, FALSE), "")</f>
        <v/>
      </c>
      <c r="N422" s="216"/>
      <c r="O422" s="218">
        <f t="shared" si="6"/>
        <v>0</v>
      </c>
    </row>
    <row r="423" spans="2:15" s="66" customFormat="1" ht="12.75" customHeight="1" x14ac:dyDescent="0.2">
      <c r="B423" s="9">
        <v>401</v>
      </c>
      <c r="C423" s="211"/>
      <c r="D423" s="211"/>
      <c r="E423" s="212"/>
      <c r="F423" s="213" t="str">
        <f>IFERROR(VLOOKUP(E423, Z!$A$2:$C$4127, 3, FALSE), "")</f>
        <v/>
      </c>
      <c r="G423" s="214"/>
      <c r="H423" s="219"/>
      <c r="I423" s="219"/>
      <c r="J423" s="215"/>
      <c r="K423" s="211"/>
      <c r="L423" s="212"/>
      <c r="M423" s="213" t="str">
        <f>IFERROR(VLOOKUP(L423, Z!$A$2:$C$4127, 3, FALSE), "")</f>
        <v/>
      </c>
      <c r="N423" s="216"/>
      <c r="O423" s="218">
        <f t="shared" si="6"/>
        <v>0</v>
      </c>
    </row>
    <row r="424" spans="2:15" s="66" customFormat="1" ht="12.75" customHeight="1" x14ac:dyDescent="0.2">
      <c r="B424" s="9">
        <v>402</v>
      </c>
      <c r="C424" s="211"/>
      <c r="D424" s="211"/>
      <c r="E424" s="212"/>
      <c r="F424" s="213" t="str">
        <f>IFERROR(VLOOKUP(E424, Z!$A$2:$C$4127, 3, FALSE), "")</f>
        <v/>
      </c>
      <c r="G424" s="214"/>
      <c r="H424" s="219"/>
      <c r="I424" s="219"/>
      <c r="J424" s="215"/>
      <c r="K424" s="211"/>
      <c r="L424" s="212"/>
      <c r="M424" s="213" t="str">
        <f>IFERROR(VLOOKUP(L424, Z!$A$2:$C$4127, 3, FALSE), "")</f>
        <v/>
      </c>
      <c r="N424" s="216"/>
      <c r="O424" s="218">
        <f t="shared" si="6"/>
        <v>0</v>
      </c>
    </row>
    <row r="425" spans="2:15" s="66" customFormat="1" ht="12.75" customHeight="1" x14ac:dyDescent="0.2">
      <c r="B425" s="9">
        <v>403</v>
      </c>
      <c r="C425" s="211"/>
      <c r="D425" s="211"/>
      <c r="E425" s="212"/>
      <c r="F425" s="213" t="str">
        <f>IFERROR(VLOOKUP(E425, Z!$A$2:$C$4127, 3, FALSE), "")</f>
        <v/>
      </c>
      <c r="G425" s="214"/>
      <c r="H425" s="219"/>
      <c r="I425" s="219"/>
      <c r="J425" s="215"/>
      <c r="K425" s="211"/>
      <c r="L425" s="212"/>
      <c r="M425" s="213" t="str">
        <f>IFERROR(VLOOKUP(L425, Z!$A$2:$C$4127, 3, FALSE), "")</f>
        <v/>
      </c>
      <c r="N425" s="216"/>
      <c r="O425" s="218">
        <f t="shared" si="6"/>
        <v>0</v>
      </c>
    </row>
    <row r="426" spans="2:15" s="66" customFormat="1" ht="12.75" customHeight="1" x14ac:dyDescent="0.2">
      <c r="B426" s="9">
        <v>404</v>
      </c>
      <c r="C426" s="211"/>
      <c r="D426" s="211"/>
      <c r="E426" s="212"/>
      <c r="F426" s="213" t="str">
        <f>IFERROR(VLOOKUP(E426, Z!$A$2:$C$4127, 3, FALSE), "")</f>
        <v/>
      </c>
      <c r="G426" s="214"/>
      <c r="H426" s="219"/>
      <c r="I426" s="219"/>
      <c r="J426" s="215"/>
      <c r="K426" s="211"/>
      <c r="L426" s="212"/>
      <c r="M426" s="213" t="str">
        <f>IFERROR(VLOOKUP(L426, Z!$A$2:$C$4127, 3, FALSE), "")</f>
        <v/>
      </c>
      <c r="N426" s="216"/>
      <c r="O426" s="218">
        <f t="shared" si="6"/>
        <v>0</v>
      </c>
    </row>
    <row r="427" spans="2:15" s="66" customFormat="1" ht="12.75" customHeight="1" x14ac:dyDescent="0.2">
      <c r="B427" s="9">
        <v>405</v>
      </c>
      <c r="C427" s="211"/>
      <c r="D427" s="211"/>
      <c r="E427" s="212"/>
      <c r="F427" s="213" t="str">
        <f>IFERROR(VLOOKUP(E427, Z!$A$2:$C$4127, 3, FALSE), "")</f>
        <v/>
      </c>
      <c r="G427" s="214"/>
      <c r="H427" s="219"/>
      <c r="I427" s="219"/>
      <c r="J427" s="215"/>
      <c r="K427" s="211"/>
      <c r="L427" s="212"/>
      <c r="M427" s="213" t="str">
        <f>IFERROR(VLOOKUP(L427, Z!$A$2:$C$4127, 3, FALSE), "")</f>
        <v/>
      </c>
      <c r="N427" s="216"/>
      <c r="O427" s="218">
        <f t="shared" si="6"/>
        <v>0</v>
      </c>
    </row>
    <row r="428" spans="2:15" s="66" customFormat="1" ht="12.75" customHeight="1" x14ac:dyDescent="0.2">
      <c r="B428" s="9">
        <v>406</v>
      </c>
      <c r="C428" s="211"/>
      <c r="D428" s="211"/>
      <c r="E428" s="212"/>
      <c r="F428" s="213" t="str">
        <f>IFERROR(VLOOKUP(E428, Z!$A$2:$C$4127, 3, FALSE), "")</f>
        <v/>
      </c>
      <c r="G428" s="214"/>
      <c r="H428" s="219"/>
      <c r="I428" s="219"/>
      <c r="J428" s="215"/>
      <c r="K428" s="211"/>
      <c r="L428" s="212"/>
      <c r="M428" s="213" t="str">
        <f>IFERROR(VLOOKUP(L428, Z!$A$2:$C$4127, 3, FALSE), "")</f>
        <v/>
      </c>
      <c r="N428" s="216"/>
      <c r="O428" s="218">
        <f t="shared" si="6"/>
        <v>0</v>
      </c>
    </row>
    <row r="429" spans="2:15" s="66" customFormat="1" ht="12.75" customHeight="1" x14ac:dyDescent="0.2">
      <c r="B429" s="9">
        <v>407</v>
      </c>
      <c r="C429" s="211"/>
      <c r="D429" s="211"/>
      <c r="E429" s="212"/>
      <c r="F429" s="213" t="str">
        <f>IFERROR(VLOOKUP(E429, Z!$A$2:$C$4127, 3, FALSE), "")</f>
        <v/>
      </c>
      <c r="G429" s="214"/>
      <c r="H429" s="219"/>
      <c r="I429" s="219"/>
      <c r="J429" s="215"/>
      <c r="K429" s="211"/>
      <c r="L429" s="212"/>
      <c r="M429" s="213" t="str">
        <f>IFERROR(VLOOKUP(L429, Z!$A$2:$C$4127, 3, FALSE), "")</f>
        <v/>
      </c>
      <c r="N429" s="216"/>
      <c r="O429" s="218">
        <f t="shared" si="6"/>
        <v>0</v>
      </c>
    </row>
    <row r="430" spans="2:15" s="66" customFormat="1" ht="12.75" customHeight="1" x14ac:dyDescent="0.2">
      <c r="B430" s="9">
        <v>408</v>
      </c>
      <c r="C430" s="211"/>
      <c r="D430" s="211"/>
      <c r="E430" s="212"/>
      <c r="F430" s="213" t="str">
        <f>IFERROR(VLOOKUP(E430, Z!$A$2:$C$4127, 3, FALSE), "")</f>
        <v/>
      </c>
      <c r="G430" s="214"/>
      <c r="H430" s="219"/>
      <c r="I430" s="219"/>
      <c r="J430" s="215"/>
      <c r="K430" s="211"/>
      <c r="L430" s="212"/>
      <c r="M430" s="213" t="str">
        <f>IFERROR(VLOOKUP(L430, Z!$A$2:$C$4127, 3, FALSE), "")</f>
        <v/>
      </c>
      <c r="N430" s="216"/>
      <c r="O430" s="218">
        <f t="shared" si="6"/>
        <v>0</v>
      </c>
    </row>
    <row r="431" spans="2:15" s="66" customFormat="1" ht="12.75" customHeight="1" x14ac:dyDescent="0.2">
      <c r="B431" s="9">
        <v>409</v>
      </c>
      <c r="C431" s="211"/>
      <c r="D431" s="211"/>
      <c r="E431" s="212"/>
      <c r="F431" s="213" t="str">
        <f>IFERROR(VLOOKUP(E431, Z!$A$2:$C$4127, 3, FALSE), "")</f>
        <v/>
      </c>
      <c r="G431" s="214"/>
      <c r="H431" s="219"/>
      <c r="I431" s="219"/>
      <c r="J431" s="215"/>
      <c r="K431" s="211"/>
      <c r="L431" s="212"/>
      <c r="M431" s="213" t="str">
        <f>IFERROR(VLOOKUP(L431, Z!$A$2:$C$4127, 3, FALSE), "")</f>
        <v/>
      </c>
      <c r="N431" s="216"/>
      <c r="O431" s="218">
        <f t="shared" si="6"/>
        <v>0</v>
      </c>
    </row>
    <row r="432" spans="2:15" s="66" customFormat="1" ht="12.75" customHeight="1" x14ac:dyDescent="0.2">
      <c r="B432" s="9">
        <v>410</v>
      </c>
      <c r="C432" s="211"/>
      <c r="D432" s="211"/>
      <c r="E432" s="212"/>
      <c r="F432" s="213" t="str">
        <f>IFERROR(VLOOKUP(E432, Z!$A$2:$C$4127, 3, FALSE), "")</f>
        <v/>
      </c>
      <c r="G432" s="214"/>
      <c r="H432" s="219"/>
      <c r="I432" s="219"/>
      <c r="J432" s="215"/>
      <c r="K432" s="211"/>
      <c r="L432" s="212"/>
      <c r="M432" s="213" t="str">
        <f>IFERROR(VLOOKUP(L432, Z!$A$2:$C$4127, 3, FALSE), "")</f>
        <v/>
      </c>
      <c r="N432" s="216"/>
      <c r="O432" s="218">
        <f t="shared" si="6"/>
        <v>0</v>
      </c>
    </row>
    <row r="433" spans="2:15" s="66" customFormat="1" ht="12.75" customHeight="1" x14ac:dyDescent="0.2">
      <c r="B433" s="9">
        <v>411</v>
      </c>
      <c r="C433" s="211"/>
      <c r="D433" s="211"/>
      <c r="E433" s="212"/>
      <c r="F433" s="213" t="str">
        <f>IFERROR(VLOOKUP(E433, Z!$A$2:$C$4127, 3, FALSE), "")</f>
        <v/>
      </c>
      <c r="G433" s="214"/>
      <c r="H433" s="219"/>
      <c r="I433" s="219"/>
      <c r="J433" s="215"/>
      <c r="K433" s="211"/>
      <c r="L433" s="212"/>
      <c r="M433" s="213" t="str">
        <f>IFERROR(VLOOKUP(L433, Z!$A$2:$C$4127, 3, FALSE), "")</f>
        <v/>
      </c>
      <c r="N433" s="216"/>
      <c r="O433" s="218">
        <f t="shared" si="6"/>
        <v>0</v>
      </c>
    </row>
    <row r="434" spans="2:15" s="66" customFormat="1" ht="12.75" customHeight="1" x14ac:dyDescent="0.2">
      <c r="B434" s="9">
        <v>412</v>
      </c>
      <c r="C434" s="211"/>
      <c r="D434" s="211"/>
      <c r="E434" s="212"/>
      <c r="F434" s="213" t="str">
        <f>IFERROR(VLOOKUP(E434, Z!$A$2:$C$4127, 3, FALSE), "")</f>
        <v/>
      </c>
      <c r="G434" s="214"/>
      <c r="H434" s="219"/>
      <c r="I434" s="219"/>
      <c r="J434" s="215"/>
      <c r="K434" s="211"/>
      <c r="L434" s="212"/>
      <c r="M434" s="213" t="str">
        <f>IFERROR(VLOOKUP(L434, Z!$A$2:$C$4127, 3, FALSE), "")</f>
        <v/>
      </c>
      <c r="N434" s="216"/>
      <c r="O434" s="218">
        <f t="shared" si="6"/>
        <v>0</v>
      </c>
    </row>
    <row r="435" spans="2:15" s="66" customFormat="1" ht="12.75" customHeight="1" x14ac:dyDescent="0.2">
      <c r="B435" s="9">
        <v>413</v>
      </c>
      <c r="C435" s="211"/>
      <c r="D435" s="211"/>
      <c r="E435" s="212"/>
      <c r="F435" s="213" t="str">
        <f>IFERROR(VLOOKUP(E435, Z!$A$2:$C$4127, 3, FALSE), "")</f>
        <v/>
      </c>
      <c r="G435" s="214"/>
      <c r="H435" s="219"/>
      <c r="I435" s="219"/>
      <c r="J435" s="215"/>
      <c r="K435" s="211"/>
      <c r="L435" s="212"/>
      <c r="M435" s="213" t="str">
        <f>IFERROR(VLOOKUP(L435, Z!$A$2:$C$4127, 3, FALSE), "")</f>
        <v/>
      </c>
      <c r="N435" s="216"/>
      <c r="O435" s="218">
        <f t="shared" si="6"/>
        <v>0</v>
      </c>
    </row>
    <row r="436" spans="2:15" s="66" customFormat="1" ht="12.75" customHeight="1" x14ac:dyDescent="0.2">
      <c r="B436" s="9">
        <v>414</v>
      </c>
      <c r="C436" s="211"/>
      <c r="D436" s="211"/>
      <c r="E436" s="212"/>
      <c r="F436" s="213" t="str">
        <f>IFERROR(VLOOKUP(E436, Z!$A$2:$C$4127, 3, FALSE), "")</f>
        <v/>
      </c>
      <c r="G436" s="214"/>
      <c r="H436" s="219"/>
      <c r="I436" s="219"/>
      <c r="J436" s="215"/>
      <c r="K436" s="211"/>
      <c r="L436" s="212"/>
      <c r="M436" s="213" t="str">
        <f>IFERROR(VLOOKUP(L436, Z!$A$2:$C$4127, 3, FALSE), "")</f>
        <v/>
      </c>
      <c r="N436" s="216"/>
      <c r="O436" s="218">
        <f t="shared" si="6"/>
        <v>0</v>
      </c>
    </row>
    <row r="437" spans="2:15" s="66" customFormat="1" ht="12.75" customHeight="1" x14ac:dyDescent="0.2">
      <c r="B437" s="9">
        <v>415</v>
      </c>
      <c r="C437" s="211"/>
      <c r="D437" s="211"/>
      <c r="E437" s="212"/>
      <c r="F437" s="213" t="str">
        <f>IFERROR(VLOOKUP(E437, Z!$A$2:$C$4127, 3, FALSE), "")</f>
        <v/>
      </c>
      <c r="G437" s="214"/>
      <c r="H437" s="219"/>
      <c r="I437" s="219"/>
      <c r="J437" s="215"/>
      <c r="K437" s="211"/>
      <c r="L437" s="212"/>
      <c r="M437" s="213" t="str">
        <f>IFERROR(VLOOKUP(L437, Z!$A$2:$C$4127, 3, FALSE), "")</f>
        <v/>
      </c>
      <c r="N437" s="216"/>
      <c r="O437" s="218">
        <f t="shared" si="6"/>
        <v>0</v>
      </c>
    </row>
    <row r="438" spans="2:15" s="66" customFormat="1" ht="12.75" customHeight="1" x14ac:dyDescent="0.2">
      <c r="B438" s="9">
        <v>416</v>
      </c>
      <c r="C438" s="211"/>
      <c r="D438" s="211"/>
      <c r="E438" s="212"/>
      <c r="F438" s="213" t="str">
        <f>IFERROR(VLOOKUP(E438, Z!$A$2:$C$4127, 3, FALSE), "")</f>
        <v/>
      </c>
      <c r="G438" s="214"/>
      <c r="H438" s="219"/>
      <c r="I438" s="219"/>
      <c r="J438" s="215"/>
      <c r="K438" s="211"/>
      <c r="L438" s="212"/>
      <c r="M438" s="213" t="str">
        <f>IFERROR(VLOOKUP(L438, Z!$A$2:$C$4127, 3, FALSE), "")</f>
        <v/>
      </c>
      <c r="N438" s="216"/>
      <c r="O438" s="218">
        <f t="shared" si="6"/>
        <v>0</v>
      </c>
    </row>
    <row r="439" spans="2:15" s="66" customFormat="1" ht="12.75" customHeight="1" x14ac:dyDescent="0.2">
      <c r="B439" s="9">
        <v>417</v>
      </c>
      <c r="C439" s="211"/>
      <c r="D439" s="211"/>
      <c r="E439" s="212"/>
      <c r="F439" s="213" t="str">
        <f>IFERROR(VLOOKUP(E439, Z!$A$2:$C$4127, 3, FALSE), "")</f>
        <v/>
      </c>
      <c r="G439" s="214"/>
      <c r="H439" s="219"/>
      <c r="I439" s="219"/>
      <c r="J439" s="215"/>
      <c r="K439" s="211"/>
      <c r="L439" s="212"/>
      <c r="M439" s="213" t="str">
        <f>IFERROR(VLOOKUP(L439, Z!$A$2:$C$4127, 3, FALSE), "")</f>
        <v/>
      </c>
      <c r="N439" s="216"/>
      <c r="O439" s="218">
        <f t="shared" si="6"/>
        <v>0</v>
      </c>
    </row>
    <row r="440" spans="2:15" s="66" customFormat="1" ht="12.75" customHeight="1" x14ac:dyDescent="0.2">
      <c r="B440" s="9">
        <v>418</v>
      </c>
      <c r="C440" s="211"/>
      <c r="D440" s="211"/>
      <c r="E440" s="212"/>
      <c r="F440" s="213" t="str">
        <f>IFERROR(VLOOKUP(E440, Z!$A$2:$C$4127, 3, FALSE), "")</f>
        <v/>
      </c>
      <c r="G440" s="214"/>
      <c r="H440" s="219"/>
      <c r="I440" s="219"/>
      <c r="J440" s="215"/>
      <c r="K440" s="211"/>
      <c r="L440" s="212"/>
      <c r="M440" s="213" t="str">
        <f>IFERROR(VLOOKUP(L440, Z!$A$2:$C$4127, 3, FALSE), "")</f>
        <v/>
      </c>
      <c r="N440" s="216"/>
      <c r="O440" s="218">
        <f t="shared" si="6"/>
        <v>0</v>
      </c>
    </row>
    <row r="441" spans="2:15" s="66" customFormat="1" ht="12.75" customHeight="1" x14ac:dyDescent="0.2">
      <c r="B441" s="9">
        <v>419</v>
      </c>
      <c r="C441" s="211"/>
      <c r="D441" s="211"/>
      <c r="E441" s="212"/>
      <c r="F441" s="213" t="str">
        <f>IFERROR(VLOOKUP(E441, Z!$A$2:$C$4127, 3, FALSE), "")</f>
        <v/>
      </c>
      <c r="G441" s="214"/>
      <c r="H441" s="219"/>
      <c r="I441" s="219"/>
      <c r="J441" s="215"/>
      <c r="K441" s="211"/>
      <c r="L441" s="212"/>
      <c r="M441" s="213" t="str">
        <f>IFERROR(VLOOKUP(L441, Z!$A$2:$C$4127, 3, FALSE), "")</f>
        <v/>
      </c>
      <c r="N441" s="216"/>
      <c r="O441" s="218">
        <f t="shared" si="6"/>
        <v>0</v>
      </c>
    </row>
    <row r="442" spans="2:15" s="66" customFormat="1" ht="12.75" customHeight="1" x14ac:dyDescent="0.2">
      <c r="B442" s="9">
        <v>420</v>
      </c>
      <c r="C442" s="211"/>
      <c r="D442" s="211"/>
      <c r="E442" s="212"/>
      <c r="F442" s="213" t="str">
        <f>IFERROR(VLOOKUP(E442, Z!$A$2:$C$4127, 3, FALSE), "")</f>
        <v/>
      </c>
      <c r="G442" s="214"/>
      <c r="H442" s="219"/>
      <c r="I442" s="219"/>
      <c r="J442" s="215"/>
      <c r="K442" s="211"/>
      <c r="L442" s="212"/>
      <c r="M442" s="213" t="str">
        <f>IFERROR(VLOOKUP(L442, Z!$A$2:$C$4127, 3, FALSE), "")</f>
        <v/>
      </c>
      <c r="N442" s="216"/>
      <c r="O442" s="218">
        <f t="shared" si="6"/>
        <v>0</v>
      </c>
    </row>
    <row r="443" spans="2:15" s="66" customFormat="1" ht="12.75" customHeight="1" x14ac:dyDescent="0.2">
      <c r="B443" s="9">
        <v>421</v>
      </c>
      <c r="C443" s="211"/>
      <c r="D443" s="211"/>
      <c r="E443" s="212"/>
      <c r="F443" s="213" t="str">
        <f>IFERROR(VLOOKUP(E443, Z!$A$2:$C$4127, 3, FALSE), "")</f>
        <v/>
      </c>
      <c r="G443" s="214"/>
      <c r="H443" s="219"/>
      <c r="I443" s="219"/>
      <c r="J443" s="215"/>
      <c r="K443" s="211"/>
      <c r="L443" s="212"/>
      <c r="M443" s="213" t="str">
        <f>IFERROR(VLOOKUP(L443, Z!$A$2:$C$4127, 3, FALSE), "")</f>
        <v/>
      </c>
      <c r="N443" s="216"/>
      <c r="O443" s="218">
        <f t="shared" si="6"/>
        <v>0</v>
      </c>
    </row>
    <row r="444" spans="2:15" s="66" customFormat="1" ht="12.75" customHeight="1" x14ac:dyDescent="0.2">
      <c r="B444" s="9">
        <v>422</v>
      </c>
      <c r="C444" s="211"/>
      <c r="D444" s="211"/>
      <c r="E444" s="212"/>
      <c r="F444" s="213" t="str">
        <f>IFERROR(VLOOKUP(E444, Z!$A$2:$C$4127, 3, FALSE), "")</f>
        <v/>
      </c>
      <c r="G444" s="214"/>
      <c r="H444" s="219"/>
      <c r="I444" s="219"/>
      <c r="J444" s="215"/>
      <c r="K444" s="211"/>
      <c r="L444" s="212"/>
      <c r="M444" s="213" t="str">
        <f>IFERROR(VLOOKUP(L444, Z!$A$2:$C$4127, 3, FALSE), "")</f>
        <v/>
      </c>
      <c r="N444" s="216"/>
      <c r="O444" s="218">
        <f t="shared" si="6"/>
        <v>0</v>
      </c>
    </row>
    <row r="445" spans="2:15" s="66" customFormat="1" ht="12.75" customHeight="1" x14ac:dyDescent="0.2">
      <c r="B445" s="9">
        <v>423</v>
      </c>
      <c r="C445" s="211"/>
      <c r="D445" s="211"/>
      <c r="E445" s="212"/>
      <c r="F445" s="213" t="str">
        <f>IFERROR(VLOOKUP(E445, Z!$A$2:$C$4127, 3, FALSE), "")</f>
        <v/>
      </c>
      <c r="G445" s="214"/>
      <c r="H445" s="219"/>
      <c r="I445" s="219"/>
      <c r="J445" s="215"/>
      <c r="K445" s="211"/>
      <c r="L445" s="212"/>
      <c r="M445" s="213" t="str">
        <f>IFERROR(VLOOKUP(L445, Z!$A$2:$C$4127, 3, FALSE), "")</f>
        <v/>
      </c>
      <c r="N445" s="216"/>
      <c r="O445" s="218">
        <f t="shared" si="6"/>
        <v>0</v>
      </c>
    </row>
    <row r="446" spans="2:15" s="66" customFormat="1" ht="12.75" customHeight="1" x14ac:dyDescent="0.2">
      <c r="B446" s="9">
        <v>424</v>
      </c>
      <c r="C446" s="211"/>
      <c r="D446" s="211"/>
      <c r="E446" s="212"/>
      <c r="F446" s="213" t="str">
        <f>IFERROR(VLOOKUP(E446, Z!$A$2:$C$4127, 3, FALSE), "")</f>
        <v/>
      </c>
      <c r="G446" s="214"/>
      <c r="H446" s="219"/>
      <c r="I446" s="219"/>
      <c r="J446" s="215"/>
      <c r="K446" s="211"/>
      <c r="L446" s="212"/>
      <c r="M446" s="213" t="str">
        <f>IFERROR(VLOOKUP(L446, Z!$A$2:$C$4127, 3, FALSE), "")</f>
        <v/>
      </c>
      <c r="N446" s="216"/>
      <c r="O446" s="218">
        <f t="shared" si="6"/>
        <v>0</v>
      </c>
    </row>
    <row r="447" spans="2:15" s="66" customFormat="1" ht="12.75" customHeight="1" x14ac:dyDescent="0.2">
      <c r="B447" s="9">
        <v>425</v>
      </c>
      <c r="C447" s="211"/>
      <c r="D447" s="211"/>
      <c r="E447" s="212"/>
      <c r="F447" s="213" t="str">
        <f>IFERROR(VLOOKUP(E447, Z!$A$2:$C$4127, 3, FALSE), "")</f>
        <v/>
      </c>
      <c r="G447" s="214"/>
      <c r="H447" s="219"/>
      <c r="I447" s="219"/>
      <c r="J447" s="215"/>
      <c r="K447" s="211"/>
      <c r="L447" s="212"/>
      <c r="M447" s="213" t="str">
        <f>IFERROR(VLOOKUP(L447, Z!$A$2:$C$4127, 3, FALSE), "")</f>
        <v/>
      </c>
      <c r="N447" s="216"/>
      <c r="O447" s="218">
        <f t="shared" si="6"/>
        <v>0</v>
      </c>
    </row>
    <row r="448" spans="2:15" s="66" customFormat="1" ht="12.75" customHeight="1" x14ac:dyDescent="0.2">
      <c r="B448" s="9">
        <v>426</v>
      </c>
      <c r="C448" s="211"/>
      <c r="D448" s="211"/>
      <c r="E448" s="212"/>
      <c r="F448" s="213" t="str">
        <f>IFERROR(VLOOKUP(E448, Z!$A$2:$C$4127, 3, FALSE), "")</f>
        <v/>
      </c>
      <c r="G448" s="214"/>
      <c r="H448" s="219"/>
      <c r="I448" s="219"/>
      <c r="J448" s="215"/>
      <c r="K448" s="211"/>
      <c r="L448" s="212"/>
      <c r="M448" s="213" t="str">
        <f>IFERROR(VLOOKUP(L448, Z!$A$2:$C$4127, 3, FALSE), "")</f>
        <v/>
      </c>
      <c r="N448" s="216"/>
      <c r="O448" s="218">
        <f t="shared" si="6"/>
        <v>0</v>
      </c>
    </row>
    <row r="449" spans="2:15" s="66" customFormat="1" ht="12.75" customHeight="1" x14ac:dyDescent="0.2">
      <c r="B449" s="9">
        <v>427</v>
      </c>
      <c r="C449" s="211"/>
      <c r="D449" s="211"/>
      <c r="E449" s="212"/>
      <c r="F449" s="213" t="str">
        <f>IFERROR(VLOOKUP(E449, Z!$A$2:$C$4127, 3, FALSE), "")</f>
        <v/>
      </c>
      <c r="G449" s="214"/>
      <c r="H449" s="219"/>
      <c r="I449" s="219"/>
      <c r="J449" s="215"/>
      <c r="K449" s="211"/>
      <c r="L449" s="212"/>
      <c r="M449" s="213" t="str">
        <f>IFERROR(VLOOKUP(L449, Z!$A$2:$C$4127, 3, FALSE), "")</f>
        <v/>
      </c>
      <c r="N449" s="216"/>
      <c r="O449" s="218">
        <f t="shared" si="6"/>
        <v>0</v>
      </c>
    </row>
    <row r="450" spans="2:15" s="66" customFormat="1" ht="12.75" customHeight="1" x14ac:dyDescent="0.2">
      <c r="B450" s="9">
        <v>428</v>
      </c>
      <c r="C450" s="211"/>
      <c r="D450" s="211"/>
      <c r="E450" s="212"/>
      <c r="F450" s="213" t="str">
        <f>IFERROR(VLOOKUP(E450, Z!$A$2:$C$4127, 3, FALSE), "")</f>
        <v/>
      </c>
      <c r="G450" s="214"/>
      <c r="H450" s="219"/>
      <c r="I450" s="219"/>
      <c r="J450" s="215"/>
      <c r="K450" s="211"/>
      <c r="L450" s="212"/>
      <c r="M450" s="213" t="str">
        <f>IFERROR(VLOOKUP(L450, Z!$A$2:$C$4127, 3, FALSE), "")</f>
        <v/>
      </c>
      <c r="N450" s="216"/>
      <c r="O450" s="218">
        <f t="shared" si="6"/>
        <v>0</v>
      </c>
    </row>
    <row r="451" spans="2:15" s="66" customFormat="1" ht="12.75" customHeight="1" x14ac:dyDescent="0.2">
      <c r="B451" s="9">
        <v>429</v>
      </c>
      <c r="C451" s="211"/>
      <c r="D451" s="211"/>
      <c r="E451" s="212"/>
      <c r="F451" s="213" t="str">
        <f>IFERROR(VLOOKUP(E451, Z!$A$2:$C$4127, 3, FALSE), "")</f>
        <v/>
      </c>
      <c r="G451" s="214"/>
      <c r="H451" s="219"/>
      <c r="I451" s="219"/>
      <c r="J451" s="215"/>
      <c r="K451" s="211"/>
      <c r="L451" s="212"/>
      <c r="M451" s="213" t="str">
        <f>IFERROR(VLOOKUP(L451, Z!$A$2:$C$4127, 3, FALSE), "")</f>
        <v/>
      </c>
      <c r="N451" s="216"/>
      <c r="O451" s="218">
        <f t="shared" si="6"/>
        <v>0</v>
      </c>
    </row>
    <row r="452" spans="2:15" s="66" customFormat="1" ht="12.75" customHeight="1" x14ac:dyDescent="0.2">
      <c r="B452" s="9">
        <v>430</v>
      </c>
      <c r="C452" s="211"/>
      <c r="D452" s="211"/>
      <c r="E452" s="212"/>
      <c r="F452" s="213" t="str">
        <f>IFERROR(VLOOKUP(E452, Z!$A$2:$C$4127, 3, FALSE), "")</f>
        <v/>
      </c>
      <c r="G452" s="214"/>
      <c r="H452" s="219"/>
      <c r="I452" s="219"/>
      <c r="J452" s="215"/>
      <c r="K452" s="211"/>
      <c r="L452" s="212"/>
      <c r="M452" s="213" t="str">
        <f>IFERROR(VLOOKUP(L452, Z!$A$2:$C$4127, 3, FALSE), "")</f>
        <v/>
      </c>
      <c r="N452" s="216"/>
      <c r="O452" s="218">
        <f t="shared" si="6"/>
        <v>0</v>
      </c>
    </row>
    <row r="453" spans="2:15" s="66" customFormat="1" ht="12.75" customHeight="1" x14ac:dyDescent="0.2">
      <c r="B453" s="9">
        <v>431</v>
      </c>
      <c r="C453" s="211"/>
      <c r="D453" s="211"/>
      <c r="E453" s="212"/>
      <c r="F453" s="213" t="str">
        <f>IFERROR(VLOOKUP(E453, Z!$A$2:$C$4127, 3, FALSE), "")</f>
        <v/>
      </c>
      <c r="G453" s="214"/>
      <c r="H453" s="219"/>
      <c r="I453" s="219"/>
      <c r="J453" s="215"/>
      <c r="K453" s="211"/>
      <c r="L453" s="212"/>
      <c r="M453" s="213" t="str">
        <f>IFERROR(VLOOKUP(L453, Z!$A$2:$C$4127, 3, FALSE), "")</f>
        <v/>
      </c>
      <c r="N453" s="216"/>
      <c r="O453" s="218">
        <f t="shared" si="6"/>
        <v>0</v>
      </c>
    </row>
    <row r="454" spans="2:15" s="66" customFormat="1" ht="12.75" customHeight="1" x14ac:dyDescent="0.2">
      <c r="B454" s="9">
        <v>432</v>
      </c>
      <c r="C454" s="211"/>
      <c r="D454" s="211"/>
      <c r="E454" s="212"/>
      <c r="F454" s="213" t="str">
        <f>IFERROR(VLOOKUP(E454, Z!$A$2:$C$4127, 3, FALSE), "")</f>
        <v/>
      </c>
      <c r="G454" s="214"/>
      <c r="H454" s="219"/>
      <c r="I454" s="219"/>
      <c r="J454" s="215"/>
      <c r="K454" s="211"/>
      <c r="L454" s="212"/>
      <c r="M454" s="213" t="str">
        <f>IFERROR(VLOOKUP(L454, Z!$A$2:$C$4127, 3, FALSE), "")</f>
        <v/>
      </c>
      <c r="N454" s="216"/>
      <c r="O454" s="218">
        <f t="shared" si="6"/>
        <v>0</v>
      </c>
    </row>
    <row r="455" spans="2:15" s="66" customFormat="1" ht="12.75" customHeight="1" x14ac:dyDescent="0.2">
      <c r="B455" s="9">
        <v>433</v>
      </c>
      <c r="C455" s="211"/>
      <c r="D455" s="211"/>
      <c r="E455" s="212"/>
      <c r="F455" s="213" t="str">
        <f>IFERROR(VLOOKUP(E455, Z!$A$2:$C$4127, 3, FALSE), "")</f>
        <v/>
      </c>
      <c r="G455" s="214"/>
      <c r="H455" s="219"/>
      <c r="I455" s="219"/>
      <c r="J455" s="215"/>
      <c r="K455" s="211"/>
      <c r="L455" s="212"/>
      <c r="M455" s="213" t="str">
        <f>IFERROR(VLOOKUP(L455, Z!$A$2:$C$4127, 3, FALSE), "")</f>
        <v/>
      </c>
      <c r="N455" s="216"/>
      <c r="O455" s="218">
        <f t="shared" si="6"/>
        <v>0</v>
      </c>
    </row>
    <row r="456" spans="2:15" s="66" customFormat="1" ht="12.75" customHeight="1" x14ac:dyDescent="0.2">
      <c r="B456" s="9">
        <v>434</v>
      </c>
      <c r="C456" s="211"/>
      <c r="D456" s="211"/>
      <c r="E456" s="212"/>
      <c r="F456" s="213" t="str">
        <f>IFERROR(VLOOKUP(E456, Z!$A$2:$C$4127, 3, FALSE), "")</f>
        <v/>
      </c>
      <c r="G456" s="214"/>
      <c r="H456" s="219"/>
      <c r="I456" s="219"/>
      <c r="J456" s="215"/>
      <c r="K456" s="211"/>
      <c r="L456" s="212"/>
      <c r="M456" s="213" t="str">
        <f>IFERROR(VLOOKUP(L456, Z!$A$2:$C$4127, 3, FALSE), "")</f>
        <v/>
      </c>
      <c r="N456" s="216"/>
      <c r="O456" s="218">
        <f t="shared" si="6"/>
        <v>0</v>
      </c>
    </row>
    <row r="457" spans="2:15" s="66" customFormat="1" ht="12.75" customHeight="1" x14ac:dyDescent="0.2">
      <c r="B457" s="9">
        <v>435</v>
      </c>
      <c r="C457" s="211"/>
      <c r="D457" s="211"/>
      <c r="E457" s="212"/>
      <c r="F457" s="213" t="str">
        <f>IFERROR(VLOOKUP(E457, Z!$A$2:$C$4127, 3, FALSE), "")</f>
        <v/>
      </c>
      <c r="G457" s="214"/>
      <c r="H457" s="219"/>
      <c r="I457" s="219"/>
      <c r="J457" s="215"/>
      <c r="K457" s="211"/>
      <c r="L457" s="212"/>
      <c r="M457" s="213" t="str">
        <f>IFERROR(VLOOKUP(L457, Z!$A$2:$C$4127, 3, FALSE), "")</f>
        <v/>
      </c>
      <c r="N457" s="216"/>
      <c r="O457" s="218">
        <f t="shared" si="6"/>
        <v>0</v>
      </c>
    </row>
    <row r="458" spans="2:15" s="66" customFormat="1" ht="12.75" customHeight="1" x14ac:dyDescent="0.2">
      <c r="B458" s="9">
        <v>436</v>
      </c>
      <c r="C458" s="211"/>
      <c r="D458" s="211"/>
      <c r="E458" s="212"/>
      <c r="F458" s="213" t="str">
        <f>IFERROR(VLOOKUP(E458, Z!$A$2:$C$4127, 3, FALSE), "")</f>
        <v/>
      </c>
      <c r="G458" s="214"/>
      <c r="H458" s="219"/>
      <c r="I458" s="219"/>
      <c r="J458" s="215"/>
      <c r="K458" s="211"/>
      <c r="L458" s="212"/>
      <c r="M458" s="213" t="str">
        <f>IFERROR(VLOOKUP(L458, Z!$A$2:$C$4127, 3, FALSE), "")</f>
        <v/>
      </c>
      <c r="N458" s="216"/>
      <c r="O458" s="218">
        <f t="shared" si="6"/>
        <v>0</v>
      </c>
    </row>
    <row r="459" spans="2:15" s="66" customFormat="1" ht="12.75" customHeight="1" x14ac:dyDescent="0.2">
      <c r="B459" s="9">
        <v>437</v>
      </c>
      <c r="C459" s="211"/>
      <c r="D459" s="211"/>
      <c r="E459" s="212"/>
      <c r="F459" s="213" t="str">
        <f>IFERROR(VLOOKUP(E459, Z!$A$2:$C$4127, 3, FALSE), "")</f>
        <v/>
      </c>
      <c r="G459" s="214"/>
      <c r="H459" s="219"/>
      <c r="I459" s="219"/>
      <c r="J459" s="215"/>
      <c r="K459" s="211"/>
      <c r="L459" s="212"/>
      <c r="M459" s="213" t="str">
        <f>IFERROR(VLOOKUP(L459, Z!$A$2:$C$4127, 3, FALSE), "")</f>
        <v/>
      </c>
      <c r="N459" s="216"/>
      <c r="O459" s="218">
        <f t="shared" si="6"/>
        <v>0</v>
      </c>
    </row>
    <row r="460" spans="2:15" s="66" customFormat="1" ht="12.75" customHeight="1" x14ac:dyDescent="0.2">
      <c r="B460" s="9">
        <v>438</v>
      </c>
      <c r="C460" s="211"/>
      <c r="D460" s="211"/>
      <c r="E460" s="212"/>
      <c r="F460" s="213" t="str">
        <f>IFERROR(VLOOKUP(E460, Z!$A$2:$C$4127, 3, FALSE), "")</f>
        <v/>
      </c>
      <c r="G460" s="214"/>
      <c r="H460" s="219"/>
      <c r="I460" s="219"/>
      <c r="J460" s="215"/>
      <c r="K460" s="211"/>
      <c r="L460" s="212"/>
      <c r="M460" s="213" t="str">
        <f>IFERROR(VLOOKUP(L460, Z!$A$2:$C$4127, 3, FALSE), "")</f>
        <v/>
      </c>
      <c r="N460" s="216"/>
      <c r="O460" s="218">
        <f t="shared" si="6"/>
        <v>0</v>
      </c>
    </row>
    <row r="461" spans="2:15" s="66" customFormat="1" ht="12.75" customHeight="1" x14ac:dyDescent="0.2">
      <c r="B461" s="9">
        <v>439</v>
      </c>
      <c r="C461" s="211"/>
      <c r="D461" s="211"/>
      <c r="E461" s="212"/>
      <c r="F461" s="213" t="str">
        <f>IFERROR(VLOOKUP(E461, Z!$A$2:$C$4127, 3, FALSE), "")</f>
        <v/>
      </c>
      <c r="G461" s="214"/>
      <c r="H461" s="219"/>
      <c r="I461" s="219"/>
      <c r="J461" s="215"/>
      <c r="K461" s="211"/>
      <c r="L461" s="212"/>
      <c r="M461" s="213" t="str">
        <f>IFERROR(VLOOKUP(L461, Z!$A$2:$C$4127, 3, FALSE), "")</f>
        <v/>
      </c>
      <c r="N461" s="216"/>
      <c r="O461" s="218">
        <f t="shared" si="6"/>
        <v>0</v>
      </c>
    </row>
    <row r="462" spans="2:15" s="66" customFormat="1" ht="12.75" customHeight="1" x14ac:dyDescent="0.2">
      <c r="B462" s="9">
        <v>440</v>
      </c>
      <c r="C462" s="211"/>
      <c r="D462" s="211"/>
      <c r="E462" s="212"/>
      <c r="F462" s="213" t="str">
        <f>IFERROR(VLOOKUP(E462, Z!$A$2:$C$4127, 3, FALSE), "")</f>
        <v/>
      </c>
      <c r="G462" s="214"/>
      <c r="H462" s="219"/>
      <c r="I462" s="219"/>
      <c r="J462" s="215"/>
      <c r="K462" s="211"/>
      <c r="L462" s="212"/>
      <c r="M462" s="213" t="str">
        <f>IFERROR(VLOOKUP(L462, Z!$A$2:$C$4127, 3, FALSE), "")</f>
        <v/>
      </c>
      <c r="N462" s="216"/>
      <c r="O462" s="218">
        <f t="shared" si="6"/>
        <v>0</v>
      </c>
    </row>
    <row r="463" spans="2:15" s="66" customFormat="1" ht="12.75" customHeight="1" x14ac:dyDescent="0.2">
      <c r="B463" s="9">
        <v>441</v>
      </c>
      <c r="C463" s="211"/>
      <c r="D463" s="211"/>
      <c r="E463" s="212"/>
      <c r="F463" s="213" t="str">
        <f>IFERROR(VLOOKUP(E463, Z!$A$2:$C$4127, 3, FALSE), "")</f>
        <v/>
      </c>
      <c r="G463" s="214"/>
      <c r="H463" s="219"/>
      <c r="I463" s="219"/>
      <c r="J463" s="215"/>
      <c r="K463" s="211"/>
      <c r="L463" s="212"/>
      <c r="M463" s="213" t="str">
        <f>IFERROR(VLOOKUP(L463, Z!$A$2:$C$4127, 3, FALSE), "")</f>
        <v/>
      </c>
      <c r="N463" s="216"/>
      <c r="O463" s="218">
        <f t="shared" si="6"/>
        <v>0</v>
      </c>
    </row>
    <row r="464" spans="2:15" s="66" customFormat="1" ht="12.75" customHeight="1" x14ac:dyDescent="0.2">
      <c r="B464" s="9">
        <v>442</v>
      </c>
      <c r="C464" s="211"/>
      <c r="D464" s="211"/>
      <c r="E464" s="212"/>
      <c r="F464" s="213" t="str">
        <f>IFERROR(VLOOKUP(E464, Z!$A$2:$C$4127, 3, FALSE), "")</f>
        <v/>
      </c>
      <c r="G464" s="214"/>
      <c r="H464" s="219"/>
      <c r="I464" s="219"/>
      <c r="J464" s="215"/>
      <c r="K464" s="211"/>
      <c r="L464" s="212"/>
      <c r="M464" s="213" t="str">
        <f>IFERROR(VLOOKUP(L464, Z!$A$2:$C$4127, 3, FALSE), "")</f>
        <v/>
      </c>
      <c r="N464" s="216"/>
      <c r="O464" s="218">
        <f t="shared" si="6"/>
        <v>0</v>
      </c>
    </row>
    <row r="465" spans="2:15" s="66" customFormat="1" ht="12.75" customHeight="1" x14ac:dyDescent="0.2">
      <c r="B465" s="9">
        <v>443</v>
      </c>
      <c r="C465" s="211"/>
      <c r="D465" s="211"/>
      <c r="E465" s="212"/>
      <c r="F465" s="213" t="str">
        <f>IFERROR(VLOOKUP(E465, Z!$A$2:$C$4127, 3, FALSE), "")</f>
        <v/>
      </c>
      <c r="G465" s="214"/>
      <c r="H465" s="219"/>
      <c r="I465" s="219"/>
      <c r="J465" s="215"/>
      <c r="K465" s="211"/>
      <c r="L465" s="212"/>
      <c r="M465" s="213" t="str">
        <f>IFERROR(VLOOKUP(L465, Z!$A$2:$C$4127, 3, FALSE), "")</f>
        <v/>
      </c>
      <c r="N465" s="216"/>
      <c r="O465" s="218">
        <f t="shared" si="6"/>
        <v>0</v>
      </c>
    </row>
    <row r="466" spans="2:15" s="66" customFormat="1" ht="12.75" customHeight="1" x14ac:dyDescent="0.2">
      <c r="B466" s="9">
        <v>444</v>
      </c>
      <c r="C466" s="211"/>
      <c r="D466" s="211"/>
      <c r="E466" s="212"/>
      <c r="F466" s="213" t="str">
        <f>IFERROR(VLOOKUP(E466, Z!$A$2:$C$4127, 3, FALSE), "")</f>
        <v/>
      </c>
      <c r="G466" s="214"/>
      <c r="H466" s="219"/>
      <c r="I466" s="219"/>
      <c r="J466" s="215"/>
      <c r="K466" s="211"/>
      <c r="L466" s="212"/>
      <c r="M466" s="213" t="str">
        <f>IFERROR(VLOOKUP(L466, Z!$A$2:$C$4127, 3, FALSE), "")</f>
        <v/>
      </c>
      <c r="N466" s="216"/>
      <c r="O466" s="218">
        <f t="shared" si="6"/>
        <v>0</v>
      </c>
    </row>
    <row r="467" spans="2:15" s="66" customFormat="1" ht="12.75" customHeight="1" x14ac:dyDescent="0.2">
      <c r="B467" s="9">
        <v>445</v>
      </c>
      <c r="C467" s="211"/>
      <c r="D467" s="211"/>
      <c r="E467" s="212"/>
      <c r="F467" s="213" t="str">
        <f>IFERROR(VLOOKUP(E467, Z!$A$2:$C$4127, 3, FALSE), "")</f>
        <v/>
      </c>
      <c r="G467" s="214"/>
      <c r="H467" s="219"/>
      <c r="I467" s="219"/>
      <c r="J467" s="215"/>
      <c r="K467" s="211"/>
      <c r="L467" s="212"/>
      <c r="M467" s="213" t="str">
        <f>IFERROR(VLOOKUP(L467, Z!$A$2:$C$4127, 3, FALSE), "")</f>
        <v/>
      </c>
      <c r="N467" s="216"/>
      <c r="O467" s="218">
        <f t="shared" si="6"/>
        <v>0</v>
      </c>
    </row>
    <row r="468" spans="2:15" s="66" customFormat="1" ht="12.75" customHeight="1" x14ac:dyDescent="0.2">
      <c r="B468" s="9">
        <v>446</v>
      </c>
      <c r="C468" s="211"/>
      <c r="D468" s="211"/>
      <c r="E468" s="212"/>
      <c r="F468" s="213" t="str">
        <f>IFERROR(VLOOKUP(E468, Z!$A$2:$C$4127, 3, FALSE), "")</f>
        <v/>
      </c>
      <c r="G468" s="214"/>
      <c r="H468" s="219"/>
      <c r="I468" s="219"/>
      <c r="J468" s="215"/>
      <c r="K468" s="211"/>
      <c r="L468" s="212"/>
      <c r="M468" s="213" t="str">
        <f>IFERROR(VLOOKUP(L468, Z!$A$2:$C$4127, 3, FALSE), "")</f>
        <v/>
      </c>
      <c r="N468" s="216"/>
      <c r="O468" s="218">
        <f t="shared" si="6"/>
        <v>0</v>
      </c>
    </row>
    <row r="469" spans="2:15" s="66" customFormat="1" ht="12.75" customHeight="1" x14ac:dyDescent="0.2">
      <c r="B469" s="9">
        <v>447</v>
      </c>
      <c r="C469" s="211"/>
      <c r="D469" s="211"/>
      <c r="E469" s="212"/>
      <c r="F469" s="213" t="str">
        <f>IFERROR(VLOOKUP(E469, Z!$A$2:$C$4127, 3, FALSE), "")</f>
        <v/>
      </c>
      <c r="G469" s="214"/>
      <c r="H469" s="219"/>
      <c r="I469" s="219"/>
      <c r="J469" s="215"/>
      <c r="K469" s="211"/>
      <c r="L469" s="212"/>
      <c r="M469" s="213" t="str">
        <f>IFERROR(VLOOKUP(L469, Z!$A$2:$C$4127, 3, FALSE), "")</f>
        <v/>
      </c>
      <c r="N469" s="216"/>
      <c r="O469" s="218">
        <f t="shared" si="6"/>
        <v>0</v>
      </c>
    </row>
    <row r="470" spans="2:15" s="66" customFormat="1" ht="12.75" customHeight="1" x14ac:dyDescent="0.2">
      <c r="B470" s="9">
        <v>448</v>
      </c>
      <c r="C470" s="211"/>
      <c r="D470" s="211"/>
      <c r="E470" s="212"/>
      <c r="F470" s="213" t="str">
        <f>IFERROR(VLOOKUP(E470, Z!$A$2:$C$4127, 3, FALSE), "")</f>
        <v/>
      </c>
      <c r="G470" s="214"/>
      <c r="H470" s="219"/>
      <c r="I470" s="219"/>
      <c r="J470" s="215"/>
      <c r="K470" s="211"/>
      <c r="L470" s="212"/>
      <c r="M470" s="213" t="str">
        <f>IFERROR(VLOOKUP(L470, Z!$A$2:$C$4127, 3, FALSE), "")</f>
        <v/>
      </c>
      <c r="N470" s="216"/>
      <c r="O470" s="218">
        <f t="shared" si="6"/>
        <v>0</v>
      </c>
    </row>
    <row r="471" spans="2:15" s="66" customFormat="1" ht="12.75" customHeight="1" x14ac:dyDescent="0.2">
      <c r="B471" s="9">
        <v>449</v>
      </c>
      <c r="C471" s="211"/>
      <c r="D471" s="211"/>
      <c r="E471" s="212"/>
      <c r="F471" s="213" t="str">
        <f>IFERROR(VLOOKUP(E471, Z!$A$2:$C$4127, 3, FALSE), "")</f>
        <v/>
      </c>
      <c r="G471" s="214"/>
      <c r="H471" s="219"/>
      <c r="I471" s="219"/>
      <c r="J471" s="215"/>
      <c r="K471" s="211"/>
      <c r="L471" s="212"/>
      <c r="M471" s="213" t="str">
        <f>IFERROR(VLOOKUP(L471, Z!$A$2:$C$4127, 3, FALSE), "")</f>
        <v/>
      </c>
      <c r="N471" s="216"/>
      <c r="O471" s="218">
        <f t="shared" si="6"/>
        <v>0</v>
      </c>
    </row>
    <row r="472" spans="2:15" s="66" customFormat="1" ht="12.75" customHeight="1" x14ac:dyDescent="0.2">
      <c r="B472" s="9">
        <v>450</v>
      </c>
      <c r="C472" s="211"/>
      <c r="D472" s="211"/>
      <c r="E472" s="212"/>
      <c r="F472" s="213" t="str">
        <f>IFERROR(VLOOKUP(E472, Z!$A$2:$C$4127, 3, FALSE), "")</f>
        <v/>
      </c>
      <c r="G472" s="214"/>
      <c r="H472" s="219"/>
      <c r="I472" s="219"/>
      <c r="J472" s="215"/>
      <c r="K472" s="211"/>
      <c r="L472" s="212"/>
      <c r="M472" s="213" t="str">
        <f>IFERROR(VLOOKUP(L472, Z!$A$2:$C$4127, 3, FALSE), "")</f>
        <v/>
      </c>
      <c r="N472" s="216"/>
      <c r="O472" s="218">
        <f t="shared" ref="O472:O535" si="7">MAX(0, 8*0.75*(H472-I472))</f>
        <v>0</v>
      </c>
    </row>
    <row r="473" spans="2:15" s="66" customFormat="1" ht="12.75" customHeight="1" x14ac:dyDescent="0.2">
      <c r="B473" s="9">
        <v>451</v>
      </c>
      <c r="C473" s="211"/>
      <c r="D473" s="211"/>
      <c r="E473" s="212"/>
      <c r="F473" s="213" t="str">
        <f>IFERROR(VLOOKUP(E473, Z!$A$2:$C$4127, 3, FALSE), "")</f>
        <v/>
      </c>
      <c r="G473" s="214"/>
      <c r="H473" s="219"/>
      <c r="I473" s="219"/>
      <c r="J473" s="215"/>
      <c r="K473" s="211"/>
      <c r="L473" s="212"/>
      <c r="M473" s="213" t="str">
        <f>IFERROR(VLOOKUP(L473, Z!$A$2:$C$4127, 3, FALSE), "")</f>
        <v/>
      </c>
      <c r="N473" s="216"/>
      <c r="O473" s="218">
        <f t="shared" si="7"/>
        <v>0</v>
      </c>
    </row>
    <row r="474" spans="2:15" s="66" customFormat="1" ht="12.75" customHeight="1" x14ac:dyDescent="0.2">
      <c r="B474" s="9">
        <v>452</v>
      </c>
      <c r="C474" s="211"/>
      <c r="D474" s="211"/>
      <c r="E474" s="212"/>
      <c r="F474" s="213" t="str">
        <f>IFERROR(VLOOKUP(E474, Z!$A$2:$C$4127, 3, FALSE), "")</f>
        <v/>
      </c>
      <c r="G474" s="214"/>
      <c r="H474" s="219"/>
      <c r="I474" s="219"/>
      <c r="J474" s="215"/>
      <c r="K474" s="211"/>
      <c r="L474" s="212"/>
      <c r="M474" s="213" t="str">
        <f>IFERROR(VLOOKUP(L474, Z!$A$2:$C$4127, 3, FALSE), "")</f>
        <v/>
      </c>
      <c r="N474" s="216"/>
      <c r="O474" s="218">
        <f t="shared" si="7"/>
        <v>0</v>
      </c>
    </row>
    <row r="475" spans="2:15" s="66" customFormat="1" ht="12.75" customHeight="1" x14ac:dyDescent="0.2">
      <c r="B475" s="9">
        <v>453</v>
      </c>
      <c r="C475" s="211"/>
      <c r="D475" s="211"/>
      <c r="E475" s="212"/>
      <c r="F475" s="213" t="str">
        <f>IFERROR(VLOOKUP(E475, Z!$A$2:$C$4127, 3, FALSE), "")</f>
        <v/>
      </c>
      <c r="G475" s="214"/>
      <c r="H475" s="219"/>
      <c r="I475" s="219"/>
      <c r="J475" s="215"/>
      <c r="K475" s="211"/>
      <c r="L475" s="212"/>
      <c r="M475" s="213" t="str">
        <f>IFERROR(VLOOKUP(L475, Z!$A$2:$C$4127, 3, FALSE), "")</f>
        <v/>
      </c>
      <c r="N475" s="216"/>
      <c r="O475" s="218">
        <f t="shared" si="7"/>
        <v>0</v>
      </c>
    </row>
    <row r="476" spans="2:15" s="66" customFormat="1" ht="12.75" customHeight="1" x14ac:dyDescent="0.2">
      <c r="B476" s="9">
        <v>454</v>
      </c>
      <c r="C476" s="211"/>
      <c r="D476" s="211"/>
      <c r="E476" s="212"/>
      <c r="F476" s="213" t="str">
        <f>IFERROR(VLOOKUP(E476, Z!$A$2:$C$4127, 3, FALSE), "")</f>
        <v/>
      </c>
      <c r="G476" s="214"/>
      <c r="H476" s="219"/>
      <c r="I476" s="219"/>
      <c r="J476" s="215"/>
      <c r="K476" s="211"/>
      <c r="L476" s="212"/>
      <c r="M476" s="213" t="str">
        <f>IFERROR(VLOOKUP(L476, Z!$A$2:$C$4127, 3, FALSE), "")</f>
        <v/>
      </c>
      <c r="N476" s="216"/>
      <c r="O476" s="218">
        <f t="shared" si="7"/>
        <v>0</v>
      </c>
    </row>
    <row r="477" spans="2:15" s="66" customFormat="1" ht="12.75" customHeight="1" x14ac:dyDescent="0.2">
      <c r="B477" s="9">
        <v>455</v>
      </c>
      <c r="C477" s="211"/>
      <c r="D477" s="211"/>
      <c r="E477" s="212"/>
      <c r="F477" s="213" t="str">
        <f>IFERROR(VLOOKUP(E477, Z!$A$2:$C$4127, 3, FALSE), "")</f>
        <v/>
      </c>
      <c r="G477" s="214"/>
      <c r="H477" s="219"/>
      <c r="I477" s="219"/>
      <c r="J477" s="215"/>
      <c r="K477" s="211"/>
      <c r="L477" s="212"/>
      <c r="M477" s="213" t="str">
        <f>IFERROR(VLOOKUP(L477, Z!$A$2:$C$4127, 3, FALSE), "")</f>
        <v/>
      </c>
      <c r="N477" s="216"/>
      <c r="O477" s="218">
        <f t="shared" si="7"/>
        <v>0</v>
      </c>
    </row>
    <row r="478" spans="2:15" s="66" customFormat="1" ht="12.75" customHeight="1" x14ac:dyDescent="0.2">
      <c r="B478" s="9">
        <v>456</v>
      </c>
      <c r="C478" s="211"/>
      <c r="D478" s="211"/>
      <c r="E478" s="212"/>
      <c r="F478" s="213" t="str">
        <f>IFERROR(VLOOKUP(E478, Z!$A$2:$C$4127, 3, FALSE), "")</f>
        <v/>
      </c>
      <c r="G478" s="214"/>
      <c r="H478" s="219"/>
      <c r="I478" s="219"/>
      <c r="J478" s="215"/>
      <c r="K478" s="211"/>
      <c r="L478" s="212"/>
      <c r="M478" s="213" t="str">
        <f>IFERROR(VLOOKUP(L478, Z!$A$2:$C$4127, 3, FALSE), "")</f>
        <v/>
      </c>
      <c r="N478" s="216"/>
      <c r="O478" s="218">
        <f t="shared" si="7"/>
        <v>0</v>
      </c>
    </row>
    <row r="479" spans="2:15" s="66" customFormat="1" ht="12.75" customHeight="1" x14ac:dyDescent="0.2">
      <c r="B479" s="9">
        <v>457</v>
      </c>
      <c r="C479" s="211"/>
      <c r="D479" s="211"/>
      <c r="E479" s="212"/>
      <c r="F479" s="213" t="str">
        <f>IFERROR(VLOOKUP(E479, Z!$A$2:$C$4127, 3, FALSE), "")</f>
        <v/>
      </c>
      <c r="G479" s="214"/>
      <c r="H479" s="219"/>
      <c r="I479" s="219"/>
      <c r="J479" s="215"/>
      <c r="K479" s="211"/>
      <c r="L479" s="212"/>
      <c r="M479" s="213" t="str">
        <f>IFERROR(VLOOKUP(L479, Z!$A$2:$C$4127, 3, FALSE), "")</f>
        <v/>
      </c>
      <c r="N479" s="216"/>
      <c r="O479" s="218">
        <f t="shared" si="7"/>
        <v>0</v>
      </c>
    </row>
    <row r="480" spans="2:15" s="66" customFormat="1" ht="12.75" customHeight="1" x14ac:dyDescent="0.2">
      <c r="B480" s="9">
        <v>458</v>
      </c>
      <c r="C480" s="211"/>
      <c r="D480" s="211"/>
      <c r="E480" s="212"/>
      <c r="F480" s="213" t="str">
        <f>IFERROR(VLOOKUP(E480, Z!$A$2:$C$4127, 3, FALSE), "")</f>
        <v/>
      </c>
      <c r="G480" s="214"/>
      <c r="H480" s="219"/>
      <c r="I480" s="219"/>
      <c r="J480" s="215"/>
      <c r="K480" s="211"/>
      <c r="L480" s="212"/>
      <c r="M480" s="213" t="str">
        <f>IFERROR(VLOOKUP(L480, Z!$A$2:$C$4127, 3, FALSE), "")</f>
        <v/>
      </c>
      <c r="N480" s="216"/>
      <c r="O480" s="218">
        <f t="shared" si="7"/>
        <v>0</v>
      </c>
    </row>
    <row r="481" spans="2:15" s="66" customFormat="1" ht="12.75" customHeight="1" x14ac:dyDescent="0.2">
      <c r="B481" s="9">
        <v>459</v>
      </c>
      <c r="C481" s="211"/>
      <c r="D481" s="211"/>
      <c r="E481" s="212"/>
      <c r="F481" s="213" t="str">
        <f>IFERROR(VLOOKUP(E481, Z!$A$2:$C$4127, 3, FALSE), "")</f>
        <v/>
      </c>
      <c r="G481" s="214"/>
      <c r="H481" s="219"/>
      <c r="I481" s="219"/>
      <c r="J481" s="215"/>
      <c r="K481" s="211"/>
      <c r="L481" s="212"/>
      <c r="M481" s="213" t="str">
        <f>IFERROR(VLOOKUP(L481, Z!$A$2:$C$4127, 3, FALSE), "")</f>
        <v/>
      </c>
      <c r="N481" s="216"/>
      <c r="O481" s="218">
        <f t="shared" si="7"/>
        <v>0</v>
      </c>
    </row>
    <row r="482" spans="2:15" s="66" customFormat="1" ht="12.75" customHeight="1" x14ac:dyDescent="0.2">
      <c r="B482" s="9">
        <v>460</v>
      </c>
      <c r="C482" s="211"/>
      <c r="D482" s="211"/>
      <c r="E482" s="212"/>
      <c r="F482" s="213" t="str">
        <f>IFERROR(VLOOKUP(E482, Z!$A$2:$C$4127, 3, FALSE), "")</f>
        <v/>
      </c>
      <c r="G482" s="214"/>
      <c r="H482" s="219"/>
      <c r="I482" s="219"/>
      <c r="J482" s="215"/>
      <c r="K482" s="211"/>
      <c r="L482" s="212"/>
      <c r="M482" s="213" t="str">
        <f>IFERROR(VLOOKUP(L482, Z!$A$2:$C$4127, 3, FALSE), "")</f>
        <v/>
      </c>
      <c r="N482" s="216"/>
      <c r="O482" s="218">
        <f t="shared" si="7"/>
        <v>0</v>
      </c>
    </row>
    <row r="483" spans="2:15" s="66" customFormat="1" ht="12.75" customHeight="1" x14ac:dyDescent="0.2">
      <c r="B483" s="9">
        <v>461</v>
      </c>
      <c r="C483" s="211"/>
      <c r="D483" s="211"/>
      <c r="E483" s="212"/>
      <c r="F483" s="213" t="str">
        <f>IFERROR(VLOOKUP(E483, Z!$A$2:$C$4127, 3, FALSE), "")</f>
        <v/>
      </c>
      <c r="G483" s="214"/>
      <c r="H483" s="219"/>
      <c r="I483" s="219"/>
      <c r="J483" s="215"/>
      <c r="K483" s="211"/>
      <c r="L483" s="212"/>
      <c r="M483" s="213" t="str">
        <f>IFERROR(VLOOKUP(L483, Z!$A$2:$C$4127, 3, FALSE), "")</f>
        <v/>
      </c>
      <c r="N483" s="216"/>
      <c r="O483" s="218">
        <f t="shared" si="7"/>
        <v>0</v>
      </c>
    </row>
    <row r="484" spans="2:15" s="66" customFormat="1" ht="12.75" customHeight="1" x14ac:dyDescent="0.2">
      <c r="B484" s="9">
        <v>462</v>
      </c>
      <c r="C484" s="211"/>
      <c r="D484" s="211"/>
      <c r="E484" s="212"/>
      <c r="F484" s="213" t="str">
        <f>IFERROR(VLOOKUP(E484, Z!$A$2:$C$4127, 3, FALSE), "")</f>
        <v/>
      </c>
      <c r="G484" s="214"/>
      <c r="H484" s="219"/>
      <c r="I484" s="219"/>
      <c r="J484" s="215"/>
      <c r="K484" s="211"/>
      <c r="L484" s="212"/>
      <c r="M484" s="213" t="str">
        <f>IFERROR(VLOOKUP(L484, Z!$A$2:$C$4127, 3, FALSE), "")</f>
        <v/>
      </c>
      <c r="N484" s="216"/>
      <c r="O484" s="218">
        <f t="shared" si="7"/>
        <v>0</v>
      </c>
    </row>
    <row r="485" spans="2:15" s="66" customFormat="1" ht="12.75" customHeight="1" x14ac:dyDescent="0.2">
      <c r="B485" s="9">
        <v>463</v>
      </c>
      <c r="C485" s="211"/>
      <c r="D485" s="211"/>
      <c r="E485" s="212"/>
      <c r="F485" s="213" t="str">
        <f>IFERROR(VLOOKUP(E485, Z!$A$2:$C$4127, 3, FALSE), "")</f>
        <v/>
      </c>
      <c r="G485" s="214"/>
      <c r="H485" s="219"/>
      <c r="I485" s="219"/>
      <c r="J485" s="215"/>
      <c r="K485" s="211"/>
      <c r="L485" s="212"/>
      <c r="M485" s="213" t="str">
        <f>IFERROR(VLOOKUP(L485, Z!$A$2:$C$4127, 3, FALSE), "")</f>
        <v/>
      </c>
      <c r="N485" s="216"/>
      <c r="O485" s="218">
        <f t="shared" si="7"/>
        <v>0</v>
      </c>
    </row>
    <row r="486" spans="2:15" s="66" customFormat="1" ht="12.75" customHeight="1" x14ac:dyDescent="0.2">
      <c r="B486" s="9">
        <v>464</v>
      </c>
      <c r="C486" s="211"/>
      <c r="D486" s="211"/>
      <c r="E486" s="212"/>
      <c r="F486" s="213" t="str">
        <f>IFERROR(VLOOKUP(E486, Z!$A$2:$C$4127, 3, FALSE), "")</f>
        <v/>
      </c>
      <c r="G486" s="214"/>
      <c r="H486" s="219"/>
      <c r="I486" s="219"/>
      <c r="J486" s="215"/>
      <c r="K486" s="211"/>
      <c r="L486" s="212"/>
      <c r="M486" s="213" t="str">
        <f>IFERROR(VLOOKUP(L486, Z!$A$2:$C$4127, 3, FALSE), "")</f>
        <v/>
      </c>
      <c r="N486" s="216"/>
      <c r="O486" s="218">
        <f t="shared" si="7"/>
        <v>0</v>
      </c>
    </row>
    <row r="487" spans="2:15" s="66" customFormat="1" ht="12.75" customHeight="1" x14ac:dyDescent="0.2">
      <c r="B487" s="9">
        <v>465</v>
      </c>
      <c r="C487" s="211"/>
      <c r="D487" s="211"/>
      <c r="E487" s="212"/>
      <c r="F487" s="213" t="str">
        <f>IFERROR(VLOOKUP(E487, Z!$A$2:$C$4127, 3, FALSE), "")</f>
        <v/>
      </c>
      <c r="G487" s="214"/>
      <c r="H487" s="219"/>
      <c r="I487" s="219"/>
      <c r="J487" s="215"/>
      <c r="K487" s="211"/>
      <c r="L487" s="212"/>
      <c r="M487" s="213" t="str">
        <f>IFERROR(VLOOKUP(L487, Z!$A$2:$C$4127, 3, FALSE), "")</f>
        <v/>
      </c>
      <c r="N487" s="216"/>
      <c r="O487" s="218">
        <f t="shared" si="7"/>
        <v>0</v>
      </c>
    </row>
    <row r="488" spans="2:15" s="66" customFormat="1" ht="12.75" customHeight="1" x14ac:dyDescent="0.2">
      <c r="B488" s="9">
        <v>466</v>
      </c>
      <c r="C488" s="211"/>
      <c r="D488" s="211"/>
      <c r="E488" s="212"/>
      <c r="F488" s="213" t="str">
        <f>IFERROR(VLOOKUP(E488, Z!$A$2:$C$4127, 3, FALSE), "")</f>
        <v/>
      </c>
      <c r="G488" s="214"/>
      <c r="H488" s="219"/>
      <c r="I488" s="219"/>
      <c r="J488" s="215"/>
      <c r="K488" s="211"/>
      <c r="L488" s="212"/>
      <c r="M488" s="213" t="str">
        <f>IFERROR(VLOOKUP(L488, Z!$A$2:$C$4127, 3, FALSE), "")</f>
        <v/>
      </c>
      <c r="N488" s="216"/>
      <c r="O488" s="218">
        <f t="shared" si="7"/>
        <v>0</v>
      </c>
    </row>
    <row r="489" spans="2:15" s="66" customFormat="1" ht="12.75" customHeight="1" x14ac:dyDescent="0.2">
      <c r="B489" s="9">
        <v>467</v>
      </c>
      <c r="C489" s="211"/>
      <c r="D489" s="211"/>
      <c r="E489" s="212"/>
      <c r="F489" s="213" t="str">
        <f>IFERROR(VLOOKUP(E489, Z!$A$2:$C$4127, 3, FALSE), "")</f>
        <v/>
      </c>
      <c r="G489" s="214"/>
      <c r="H489" s="219"/>
      <c r="I489" s="219"/>
      <c r="J489" s="215"/>
      <c r="K489" s="211"/>
      <c r="L489" s="212"/>
      <c r="M489" s="213" t="str">
        <f>IFERROR(VLOOKUP(L489, Z!$A$2:$C$4127, 3, FALSE), "")</f>
        <v/>
      </c>
      <c r="N489" s="216"/>
      <c r="O489" s="218">
        <f t="shared" si="7"/>
        <v>0</v>
      </c>
    </row>
    <row r="490" spans="2:15" s="66" customFormat="1" ht="12.75" customHeight="1" x14ac:dyDescent="0.2">
      <c r="B490" s="9">
        <v>468</v>
      </c>
      <c r="C490" s="211"/>
      <c r="D490" s="211"/>
      <c r="E490" s="212"/>
      <c r="F490" s="213" t="str">
        <f>IFERROR(VLOOKUP(E490, Z!$A$2:$C$4127, 3, FALSE), "")</f>
        <v/>
      </c>
      <c r="G490" s="214"/>
      <c r="H490" s="219"/>
      <c r="I490" s="219"/>
      <c r="J490" s="215"/>
      <c r="K490" s="211"/>
      <c r="L490" s="212"/>
      <c r="M490" s="213" t="str">
        <f>IFERROR(VLOOKUP(L490, Z!$A$2:$C$4127, 3, FALSE), "")</f>
        <v/>
      </c>
      <c r="N490" s="216"/>
      <c r="O490" s="218">
        <f t="shared" si="7"/>
        <v>0</v>
      </c>
    </row>
    <row r="491" spans="2:15" s="66" customFormat="1" ht="12.75" customHeight="1" x14ac:dyDescent="0.2">
      <c r="B491" s="9">
        <v>469</v>
      </c>
      <c r="C491" s="211"/>
      <c r="D491" s="211"/>
      <c r="E491" s="212"/>
      <c r="F491" s="213" t="str">
        <f>IFERROR(VLOOKUP(E491, Z!$A$2:$C$4127, 3, FALSE), "")</f>
        <v/>
      </c>
      <c r="G491" s="214"/>
      <c r="H491" s="219"/>
      <c r="I491" s="219"/>
      <c r="J491" s="215"/>
      <c r="K491" s="211"/>
      <c r="L491" s="212"/>
      <c r="M491" s="213" t="str">
        <f>IFERROR(VLOOKUP(L491, Z!$A$2:$C$4127, 3, FALSE), "")</f>
        <v/>
      </c>
      <c r="N491" s="216"/>
      <c r="O491" s="218">
        <f t="shared" si="7"/>
        <v>0</v>
      </c>
    </row>
    <row r="492" spans="2:15" s="66" customFormat="1" ht="12.75" customHeight="1" x14ac:dyDescent="0.2">
      <c r="B492" s="9">
        <v>470</v>
      </c>
      <c r="C492" s="211"/>
      <c r="D492" s="211"/>
      <c r="E492" s="212"/>
      <c r="F492" s="213" t="str">
        <f>IFERROR(VLOOKUP(E492, Z!$A$2:$C$4127, 3, FALSE), "")</f>
        <v/>
      </c>
      <c r="G492" s="214"/>
      <c r="H492" s="219"/>
      <c r="I492" s="219"/>
      <c r="J492" s="215"/>
      <c r="K492" s="211"/>
      <c r="L492" s="212"/>
      <c r="M492" s="213" t="str">
        <f>IFERROR(VLOOKUP(L492, Z!$A$2:$C$4127, 3, FALSE), "")</f>
        <v/>
      </c>
      <c r="N492" s="216"/>
      <c r="O492" s="218">
        <f t="shared" si="7"/>
        <v>0</v>
      </c>
    </row>
    <row r="493" spans="2:15" s="66" customFormat="1" ht="12.75" customHeight="1" x14ac:dyDescent="0.2">
      <c r="B493" s="9">
        <v>471</v>
      </c>
      <c r="C493" s="211"/>
      <c r="D493" s="211"/>
      <c r="E493" s="212"/>
      <c r="F493" s="213" t="str">
        <f>IFERROR(VLOOKUP(E493, Z!$A$2:$C$4127, 3, FALSE), "")</f>
        <v/>
      </c>
      <c r="G493" s="214"/>
      <c r="H493" s="219"/>
      <c r="I493" s="219"/>
      <c r="J493" s="215"/>
      <c r="K493" s="211"/>
      <c r="L493" s="212"/>
      <c r="M493" s="213" t="str">
        <f>IFERROR(VLOOKUP(L493, Z!$A$2:$C$4127, 3, FALSE), "")</f>
        <v/>
      </c>
      <c r="N493" s="216"/>
      <c r="O493" s="218">
        <f t="shared" si="7"/>
        <v>0</v>
      </c>
    </row>
    <row r="494" spans="2:15" s="66" customFormat="1" ht="12.75" customHeight="1" x14ac:dyDescent="0.2">
      <c r="B494" s="9">
        <v>472</v>
      </c>
      <c r="C494" s="211"/>
      <c r="D494" s="211"/>
      <c r="E494" s="212"/>
      <c r="F494" s="213" t="str">
        <f>IFERROR(VLOOKUP(E494, Z!$A$2:$C$4127, 3, FALSE), "")</f>
        <v/>
      </c>
      <c r="G494" s="214"/>
      <c r="H494" s="219"/>
      <c r="I494" s="219"/>
      <c r="J494" s="215"/>
      <c r="K494" s="211"/>
      <c r="L494" s="212"/>
      <c r="M494" s="213" t="str">
        <f>IFERROR(VLOOKUP(L494, Z!$A$2:$C$4127, 3, FALSE), "")</f>
        <v/>
      </c>
      <c r="N494" s="216"/>
      <c r="O494" s="218">
        <f t="shared" si="7"/>
        <v>0</v>
      </c>
    </row>
    <row r="495" spans="2:15" s="66" customFormat="1" ht="12.75" customHeight="1" x14ac:dyDescent="0.2">
      <c r="B495" s="9">
        <v>473</v>
      </c>
      <c r="C495" s="211"/>
      <c r="D495" s="211"/>
      <c r="E495" s="212"/>
      <c r="F495" s="213" t="str">
        <f>IFERROR(VLOOKUP(E495, Z!$A$2:$C$4127, 3, FALSE), "")</f>
        <v/>
      </c>
      <c r="G495" s="214"/>
      <c r="H495" s="219"/>
      <c r="I495" s="219"/>
      <c r="J495" s="215"/>
      <c r="K495" s="211"/>
      <c r="L495" s="212"/>
      <c r="M495" s="213" t="str">
        <f>IFERROR(VLOOKUP(L495, Z!$A$2:$C$4127, 3, FALSE), "")</f>
        <v/>
      </c>
      <c r="N495" s="216"/>
      <c r="O495" s="218">
        <f t="shared" si="7"/>
        <v>0</v>
      </c>
    </row>
    <row r="496" spans="2:15" s="66" customFormat="1" ht="12.75" customHeight="1" x14ac:dyDescent="0.2">
      <c r="B496" s="9">
        <v>474</v>
      </c>
      <c r="C496" s="211"/>
      <c r="D496" s="211"/>
      <c r="E496" s="212"/>
      <c r="F496" s="213" t="str">
        <f>IFERROR(VLOOKUP(E496, Z!$A$2:$C$4127, 3, FALSE), "")</f>
        <v/>
      </c>
      <c r="G496" s="214"/>
      <c r="H496" s="219"/>
      <c r="I496" s="219"/>
      <c r="J496" s="215"/>
      <c r="K496" s="211"/>
      <c r="L496" s="212"/>
      <c r="M496" s="213" t="str">
        <f>IFERROR(VLOOKUP(L496, Z!$A$2:$C$4127, 3, FALSE), "")</f>
        <v/>
      </c>
      <c r="N496" s="216"/>
      <c r="O496" s="218">
        <f t="shared" si="7"/>
        <v>0</v>
      </c>
    </row>
    <row r="497" spans="2:15" s="66" customFormat="1" ht="12.75" customHeight="1" x14ac:dyDescent="0.2">
      <c r="B497" s="9">
        <v>475</v>
      </c>
      <c r="C497" s="211"/>
      <c r="D497" s="211"/>
      <c r="E497" s="212"/>
      <c r="F497" s="213" t="str">
        <f>IFERROR(VLOOKUP(E497, Z!$A$2:$C$4127, 3, FALSE), "")</f>
        <v/>
      </c>
      <c r="G497" s="214"/>
      <c r="H497" s="219"/>
      <c r="I497" s="219"/>
      <c r="J497" s="215"/>
      <c r="K497" s="211"/>
      <c r="L497" s="212"/>
      <c r="M497" s="213" t="str">
        <f>IFERROR(VLOOKUP(L497, Z!$A$2:$C$4127, 3, FALSE), "")</f>
        <v/>
      </c>
      <c r="N497" s="216"/>
      <c r="O497" s="218">
        <f t="shared" si="7"/>
        <v>0</v>
      </c>
    </row>
    <row r="498" spans="2:15" s="66" customFormat="1" ht="12.75" customHeight="1" x14ac:dyDescent="0.2">
      <c r="B498" s="9">
        <v>476</v>
      </c>
      <c r="C498" s="211"/>
      <c r="D498" s="211"/>
      <c r="E498" s="212"/>
      <c r="F498" s="213" t="str">
        <f>IFERROR(VLOOKUP(E498, Z!$A$2:$C$4127, 3, FALSE), "")</f>
        <v/>
      </c>
      <c r="G498" s="214"/>
      <c r="H498" s="219"/>
      <c r="I498" s="219"/>
      <c r="J498" s="215"/>
      <c r="K498" s="211"/>
      <c r="L498" s="212"/>
      <c r="M498" s="213" t="str">
        <f>IFERROR(VLOOKUP(L498, Z!$A$2:$C$4127, 3, FALSE), "")</f>
        <v/>
      </c>
      <c r="N498" s="216"/>
      <c r="O498" s="218">
        <f t="shared" si="7"/>
        <v>0</v>
      </c>
    </row>
    <row r="499" spans="2:15" s="66" customFormat="1" ht="12.75" customHeight="1" x14ac:dyDescent="0.2">
      <c r="B499" s="9">
        <v>477</v>
      </c>
      <c r="C499" s="211"/>
      <c r="D499" s="211"/>
      <c r="E499" s="212"/>
      <c r="F499" s="213" t="str">
        <f>IFERROR(VLOOKUP(E499, Z!$A$2:$C$4127, 3, FALSE), "")</f>
        <v/>
      </c>
      <c r="G499" s="214"/>
      <c r="H499" s="219"/>
      <c r="I499" s="219"/>
      <c r="J499" s="215"/>
      <c r="K499" s="211"/>
      <c r="L499" s="212"/>
      <c r="M499" s="213" t="str">
        <f>IFERROR(VLOOKUP(L499, Z!$A$2:$C$4127, 3, FALSE), "")</f>
        <v/>
      </c>
      <c r="N499" s="216"/>
      <c r="O499" s="218">
        <f t="shared" si="7"/>
        <v>0</v>
      </c>
    </row>
    <row r="500" spans="2:15" s="66" customFormat="1" ht="12.75" customHeight="1" x14ac:dyDescent="0.2">
      <c r="B500" s="9">
        <v>478</v>
      </c>
      <c r="C500" s="211"/>
      <c r="D500" s="211"/>
      <c r="E500" s="212"/>
      <c r="F500" s="213" t="str">
        <f>IFERROR(VLOOKUP(E500, Z!$A$2:$C$4127, 3, FALSE), "")</f>
        <v/>
      </c>
      <c r="G500" s="214"/>
      <c r="H500" s="219"/>
      <c r="I500" s="219"/>
      <c r="J500" s="215"/>
      <c r="K500" s="211"/>
      <c r="L500" s="212"/>
      <c r="M500" s="213" t="str">
        <f>IFERROR(VLOOKUP(L500, Z!$A$2:$C$4127, 3, FALSE), "")</f>
        <v/>
      </c>
      <c r="N500" s="216"/>
      <c r="O500" s="218">
        <f t="shared" si="7"/>
        <v>0</v>
      </c>
    </row>
    <row r="501" spans="2:15" s="66" customFormat="1" ht="12.75" customHeight="1" x14ac:dyDescent="0.2">
      <c r="B501" s="9">
        <v>479</v>
      </c>
      <c r="C501" s="211"/>
      <c r="D501" s="211"/>
      <c r="E501" s="212"/>
      <c r="F501" s="213" t="str">
        <f>IFERROR(VLOOKUP(E501, Z!$A$2:$C$4127, 3, FALSE), "")</f>
        <v/>
      </c>
      <c r="G501" s="214"/>
      <c r="H501" s="219"/>
      <c r="I501" s="219"/>
      <c r="J501" s="215"/>
      <c r="K501" s="211"/>
      <c r="L501" s="212"/>
      <c r="M501" s="213" t="str">
        <f>IFERROR(VLOOKUP(L501, Z!$A$2:$C$4127, 3, FALSE), "")</f>
        <v/>
      </c>
      <c r="N501" s="216"/>
      <c r="O501" s="218">
        <f t="shared" si="7"/>
        <v>0</v>
      </c>
    </row>
    <row r="502" spans="2:15" s="66" customFormat="1" ht="12.75" customHeight="1" x14ac:dyDescent="0.2">
      <c r="B502" s="9">
        <v>480</v>
      </c>
      <c r="C502" s="211"/>
      <c r="D502" s="211"/>
      <c r="E502" s="212"/>
      <c r="F502" s="213" t="str">
        <f>IFERROR(VLOOKUP(E502, Z!$A$2:$C$4127, 3, FALSE), "")</f>
        <v/>
      </c>
      <c r="G502" s="214"/>
      <c r="H502" s="219"/>
      <c r="I502" s="219"/>
      <c r="J502" s="215"/>
      <c r="K502" s="211"/>
      <c r="L502" s="212"/>
      <c r="M502" s="213" t="str">
        <f>IFERROR(VLOOKUP(L502, Z!$A$2:$C$4127, 3, FALSE), "")</f>
        <v/>
      </c>
      <c r="N502" s="216"/>
      <c r="O502" s="218">
        <f t="shared" si="7"/>
        <v>0</v>
      </c>
    </row>
    <row r="503" spans="2:15" s="66" customFormat="1" ht="12.75" customHeight="1" x14ac:dyDescent="0.2">
      <c r="B503" s="9">
        <v>481</v>
      </c>
      <c r="C503" s="211"/>
      <c r="D503" s="211"/>
      <c r="E503" s="212"/>
      <c r="F503" s="213" t="str">
        <f>IFERROR(VLOOKUP(E503, Z!$A$2:$C$4127, 3, FALSE), "")</f>
        <v/>
      </c>
      <c r="G503" s="214"/>
      <c r="H503" s="219"/>
      <c r="I503" s="219"/>
      <c r="J503" s="215"/>
      <c r="K503" s="211"/>
      <c r="L503" s="212"/>
      <c r="M503" s="213" t="str">
        <f>IFERROR(VLOOKUP(L503, Z!$A$2:$C$4127, 3, FALSE), "")</f>
        <v/>
      </c>
      <c r="N503" s="216"/>
      <c r="O503" s="218">
        <f t="shared" si="7"/>
        <v>0</v>
      </c>
    </row>
    <row r="504" spans="2:15" s="66" customFormat="1" ht="12.75" customHeight="1" x14ac:dyDescent="0.2">
      <c r="B504" s="9">
        <v>482</v>
      </c>
      <c r="C504" s="211"/>
      <c r="D504" s="211"/>
      <c r="E504" s="212"/>
      <c r="F504" s="213" t="str">
        <f>IFERROR(VLOOKUP(E504, Z!$A$2:$C$4127, 3, FALSE), "")</f>
        <v/>
      </c>
      <c r="G504" s="214"/>
      <c r="H504" s="219"/>
      <c r="I504" s="219"/>
      <c r="J504" s="215"/>
      <c r="K504" s="211"/>
      <c r="L504" s="212"/>
      <c r="M504" s="213" t="str">
        <f>IFERROR(VLOOKUP(L504, Z!$A$2:$C$4127, 3, FALSE), "")</f>
        <v/>
      </c>
      <c r="N504" s="216"/>
      <c r="O504" s="218">
        <f t="shared" si="7"/>
        <v>0</v>
      </c>
    </row>
    <row r="505" spans="2:15" s="66" customFormat="1" ht="12.75" customHeight="1" x14ac:dyDescent="0.2">
      <c r="B505" s="9">
        <v>483</v>
      </c>
      <c r="C505" s="211"/>
      <c r="D505" s="211"/>
      <c r="E505" s="212"/>
      <c r="F505" s="213" t="str">
        <f>IFERROR(VLOOKUP(E505, Z!$A$2:$C$4127, 3, FALSE), "")</f>
        <v/>
      </c>
      <c r="G505" s="214"/>
      <c r="H505" s="219"/>
      <c r="I505" s="219"/>
      <c r="J505" s="215"/>
      <c r="K505" s="211"/>
      <c r="L505" s="212"/>
      <c r="M505" s="213" t="str">
        <f>IFERROR(VLOOKUP(L505, Z!$A$2:$C$4127, 3, FALSE), "")</f>
        <v/>
      </c>
      <c r="N505" s="216"/>
      <c r="O505" s="218">
        <f t="shared" si="7"/>
        <v>0</v>
      </c>
    </row>
    <row r="506" spans="2:15" s="66" customFormat="1" ht="12.75" customHeight="1" x14ac:dyDescent="0.2">
      <c r="B506" s="9">
        <v>484</v>
      </c>
      <c r="C506" s="211"/>
      <c r="D506" s="211"/>
      <c r="E506" s="212"/>
      <c r="F506" s="213" t="str">
        <f>IFERROR(VLOOKUP(E506, Z!$A$2:$C$4127, 3, FALSE), "")</f>
        <v/>
      </c>
      <c r="G506" s="214"/>
      <c r="H506" s="219"/>
      <c r="I506" s="219"/>
      <c r="J506" s="215"/>
      <c r="K506" s="211"/>
      <c r="L506" s="212"/>
      <c r="M506" s="213" t="str">
        <f>IFERROR(VLOOKUP(L506, Z!$A$2:$C$4127, 3, FALSE), "")</f>
        <v/>
      </c>
      <c r="N506" s="216"/>
      <c r="O506" s="218">
        <f t="shared" si="7"/>
        <v>0</v>
      </c>
    </row>
    <row r="507" spans="2:15" s="66" customFormat="1" ht="12.75" customHeight="1" x14ac:dyDescent="0.2">
      <c r="B507" s="9">
        <v>485</v>
      </c>
      <c r="C507" s="211"/>
      <c r="D507" s="211"/>
      <c r="E507" s="212"/>
      <c r="F507" s="213" t="str">
        <f>IFERROR(VLOOKUP(E507, Z!$A$2:$C$4127, 3, FALSE), "")</f>
        <v/>
      </c>
      <c r="G507" s="214"/>
      <c r="H507" s="219"/>
      <c r="I507" s="219"/>
      <c r="J507" s="215"/>
      <c r="K507" s="211"/>
      <c r="L507" s="212"/>
      <c r="M507" s="213" t="str">
        <f>IFERROR(VLOOKUP(L507, Z!$A$2:$C$4127, 3, FALSE), "")</f>
        <v/>
      </c>
      <c r="N507" s="216"/>
      <c r="O507" s="218">
        <f t="shared" si="7"/>
        <v>0</v>
      </c>
    </row>
    <row r="508" spans="2:15" s="66" customFormat="1" ht="12.75" customHeight="1" x14ac:dyDescent="0.2">
      <c r="B508" s="9">
        <v>486</v>
      </c>
      <c r="C508" s="211"/>
      <c r="D508" s="211"/>
      <c r="E508" s="212"/>
      <c r="F508" s="213" t="str">
        <f>IFERROR(VLOOKUP(E508, Z!$A$2:$C$4127, 3, FALSE), "")</f>
        <v/>
      </c>
      <c r="G508" s="214"/>
      <c r="H508" s="219"/>
      <c r="I508" s="219"/>
      <c r="J508" s="215"/>
      <c r="K508" s="211"/>
      <c r="L508" s="212"/>
      <c r="M508" s="213" t="str">
        <f>IFERROR(VLOOKUP(L508, Z!$A$2:$C$4127, 3, FALSE), "")</f>
        <v/>
      </c>
      <c r="N508" s="216"/>
      <c r="O508" s="218">
        <f t="shared" si="7"/>
        <v>0</v>
      </c>
    </row>
    <row r="509" spans="2:15" s="66" customFormat="1" ht="12.75" customHeight="1" x14ac:dyDescent="0.2">
      <c r="B509" s="9">
        <v>487</v>
      </c>
      <c r="C509" s="211"/>
      <c r="D509" s="211"/>
      <c r="E509" s="212"/>
      <c r="F509" s="213" t="str">
        <f>IFERROR(VLOOKUP(E509, Z!$A$2:$C$4127, 3, FALSE), "")</f>
        <v/>
      </c>
      <c r="G509" s="214"/>
      <c r="H509" s="219"/>
      <c r="I509" s="219"/>
      <c r="J509" s="215"/>
      <c r="K509" s="211"/>
      <c r="L509" s="212"/>
      <c r="M509" s="213" t="str">
        <f>IFERROR(VLOOKUP(L509, Z!$A$2:$C$4127, 3, FALSE), "")</f>
        <v/>
      </c>
      <c r="N509" s="216"/>
      <c r="O509" s="218">
        <f t="shared" si="7"/>
        <v>0</v>
      </c>
    </row>
    <row r="510" spans="2:15" s="66" customFormat="1" ht="12.75" customHeight="1" x14ac:dyDescent="0.2">
      <c r="B510" s="9">
        <v>488</v>
      </c>
      <c r="C510" s="211"/>
      <c r="D510" s="211"/>
      <c r="E510" s="212"/>
      <c r="F510" s="213" t="str">
        <f>IFERROR(VLOOKUP(E510, Z!$A$2:$C$4127, 3, FALSE), "")</f>
        <v/>
      </c>
      <c r="G510" s="214"/>
      <c r="H510" s="219"/>
      <c r="I510" s="219"/>
      <c r="J510" s="215"/>
      <c r="K510" s="211"/>
      <c r="L510" s="212"/>
      <c r="M510" s="213" t="str">
        <f>IFERROR(VLOOKUP(L510, Z!$A$2:$C$4127, 3, FALSE), "")</f>
        <v/>
      </c>
      <c r="N510" s="216"/>
      <c r="O510" s="218">
        <f t="shared" si="7"/>
        <v>0</v>
      </c>
    </row>
    <row r="511" spans="2:15" s="66" customFormat="1" ht="12.75" customHeight="1" x14ac:dyDescent="0.2">
      <c r="B511" s="9">
        <v>489</v>
      </c>
      <c r="C511" s="211"/>
      <c r="D511" s="211"/>
      <c r="E511" s="212"/>
      <c r="F511" s="213" t="str">
        <f>IFERROR(VLOOKUP(E511, Z!$A$2:$C$4127, 3, FALSE), "")</f>
        <v/>
      </c>
      <c r="G511" s="214"/>
      <c r="H511" s="219"/>
      <c r="I511" s="219"/>
      <c r="J511" s="215"/>
      <c r="K511" s="211"/>
      <c r="L511" s="212"/>
      <c r="M511" s="213" t="str">
        <f>IFERROR(VLOOKUP(L511, Z!$A$2:$C$4127, 3, FALSE), "")</f>
        <v/>
      </c>
      <c r="N511" s="216"/>
      <c r="O511" s="218">
        <f t="shared" si="7"/>
        <v>0</v>
      </c>
    </row>
    <row r="512" spans="2:15" s="66" customFormat="1" ht="12.75" customHeight="1" x14ac:dyDescent="0.2">
      <c r="B512" s="9">
        <v>490</v>
      </c>
      <c r="C512" s="211"/>
      <c r="D512" s="211"/>
      <c r="E512" s="212"/>
      <c r="F512" s="213" t="str">
        <f>IFERROR(VLOOKUP(E512, Z!$A$2:$C$4127, 3, FALSE), "")</f>
        <v/>
      </c>
      <c r="G512" s="214"/>
      <c r="H512" s="219"/>
      <c r="I512" s="219"/>
      <c r="J512" s="215"/>
      <c r="K512" s="211"/>
      <c r="L512" s="212"/>
      <c r="M512" s="213" t="str">
        <f>IFERROR(VLOOKUP(L512, Z!$A$2:$C$4127, 3, FALSE), "")</f>
        <v/>
      </c>
      <c r="N512" s="216"/>
      <c r="O512" s="218">
        <f t="shared" si="7"/>
        <v>0</v>
      </c>
    </row>
    <row r="513" spans="2:15" s="66" customFormat="1" ht="12.75" customHeight="1" x14ac:dyDescent="0.2">
      <c r="B513" s="9">
        <v>491</v>
      </c>
      <c r="C513" s="211"/>
      <c r="D513" s="211"/>
      <c r="E513" s="212"/>
      <c r="F513" s="213" t="str">
        <f>IFERROR(VLOOKUP(E513, Z!$A$2:$C$4127, 3, FALSE), "")</f>
        <v/>
      </c>
      <c r="G513" s="214"/>
      <c r="H513" s="219"/>
      <c r="I513" s="219"/>
      <c r="J513" s="215"/>
      <c r="K513" s="211"/>
      <c r="L513" s="212"/>
      <c r="M513" s="213" t="str">
        <f>IFERROR(VLOOKUP(L513, Z!$A$2:$C$4127, 3, FALSE), "")</f>
        <v/>
      </c>
      <c r="N513" s="216"/>
      <c r="O513" s="218">
        <f t="shared" si="7"/>
        <v>0</v>
      </c>
    </row>
    <row r="514" spans="2:15" s="66" customFormat="1" ht="12.75" customHeight="1" x14ac:dyDescent="0.2">
      <c r="B514" s="9">
        <v>492</v>
      </c>
      <c r="C514" s="211"/>
      <c r="D514" s="211"/>
      <c r="E514" s="212"/>
      <c r="F514" s="213" t="str">
        <f>IFERROR(VLOOKUP(E514, Z!$A$2:$C$4127, 3, FALSE), "")</f>
        <v/>
      </c>
      <c r="G514" s="214"/>
      <c r="H514" s="219"/>
      <c r="I514" s="219"/>
      <c r="J514" s="215"/>
      <c r="K514" s="211"/>
      <c r="L514" s="212"/>
      <c r="M514" s="213" t="str">
        <f>IFERROR(VLOOKUP(L514, Z!$A$2:$C$4127, 3, FALSE), "")</f>
        <v/>
      </c>
      <c r="N514" s="216"/>
      <c r="O514" s="218">
        <f t="shared" si="7"/>
        <v>0</v>
      </c>
    </row>
    <row r="515" spans="2:15" s="66" customFormat="1" ht="12.75" customHeight="1" x14ac:dyDescent="0.2">
      <c r="B515" s="9">
        <v>493</v>
      </c>
      <c r="C515" s="211"/>
      <c r="D515" s="211"/>
      <c r="E515" s="212"/>
      <c r="F515" s="213" t="str">
        <f>IFERROR(VLOOKUP(E515, Z!$A$2:$C$4127, 3, FALSE), "")</f>
        <v/>
      </c>
      <c r="G515" s="214"/>
      <c r="H515" s="219"/>
      <c r="I515" s="219"/>
      <c r="J515" s="215"/>
      <c r="K515" s="211"/>
      <c r="L515" s="212"/>
      <c r="M515" s="213" t="str">
        <f>IFERROR(VLOOKUP(L515, Z!$A$2:$C$4127, 3, FALSE), "")</f>
        <v/>
      </c>
      <c r="N515" s="216"/>
      <c r="O515" s="218">
        <f t="shared" si="7"/>
        <v>0</v>
      </c>
    </row>
    <row r="516" spans="2:15" s="66" customFormat="1" ht="12.75" customHeight="1" x14ac:dyDescent="0.2">
      <c r="B516" s="9">
        <v>494</v>
      </c>
      <c r="C516" s="211"/>
      <c r="D516" s="211"/>
      <c r="E516" s="212"/>
      <c r="F516" s="213" t="str">
        <f>IFERROR(VLOOKUP(E516, Z!$A$2:$C$4127, 3, FALSE), "")</f>
        <v/>
      </c>
      <c r="G516" s="214"/>
      <c r="H516" s="219"/>
      <c r="I516" s="219"/>
      <c r="J516" s="215"/>
      <c r="K516" s="211"/>
      <c r="L516" s="212"/>
      <c r="M516" s="213" t="str">
        <f>IFERROR(VLOOKUP(L516, Z!$A$2:$C$4127, 3, FALSE), "")</f>
        <v/>
      </c>
      <c r="N516" s="216"/>
      <c r="O516" s="218">
        <f t="shared" si="7"/>
        <v>0</v>
      </c>
    </row>
    <row r="517" spans="2:15" s="66" customFormat="1" ht="12.75" customHeight="1" x14ac:dyDescent="0.2">
      <c r="B517" s="9">
        <v>495</v>
      </c>
      <c r="C517" s="211"/>
      <c r="D517" s="211"/>
      <c r="E517" s="212"/>
      <c r="F517" s="213" t="str">
        <f>IFERROR(VLOOKUP(E517, Z!$A$2:$C$4127, 3, FALSE), "")</f>
        <v/>
      </c>
      <c r="G517" s="214"/>
      <c r="H517" s="219"/>
      <c r="I517" s="219"/>
      <c r="J517" s="215"/>
      <c r="K517" s="211"/>
      <c r="L517" s="212"/>
      <c r="M517" s="213" t="str">
        <f>IFERROR(VLOOKUP(L517, Z!$A$2:$C$4127, 3, FALSE), "")</f>
        <v/>
      </c>
      <c r="N517" s="216"/>
      <c r="O517" s="218">
        <f t="shared" si="7"/>
        <v>0</v>
      </c>
    </row>
    <row r="518" spans="2:15" s="66" customFormat="1" ht="12.75" customHeight="1" x14ac:dyDescent="0.2">
      <c r="B518" s="9">
        <v>496</v>
      </c>
      <c r="C518" s="211"/>
      <c r="D518" s="211"/>
      <c r="E518" s="212"/>
      <c r="F518" s="213" t="str">
        <f>IFERROR(VLOOKUP(E518, Z!$A$2:$C$4127, 3, FALSE), "")</f>
        <v/>
      </c>
      <c r="G518" s="214"/>
      <c r="H518" s="219"/>
      <c r="I518" s="219"/>
      <c r="J518" s="215"/>
      <c r="K518" s="211"/>
      <c r="L518" s="212"/>
      <c r="M518" s="213" t="str">
        <f>IFERROR(VLOOKUP(L518, Z!$A$2:$C$4127, 3, FALSE), "")</f>
        <v/>
      </c>
      <c r="N518" s="216"/>
      <c r="O518" s="218">
        <f t="shared" si="7"/>
        <v>0</v>
      </c>
    </row>
    <row r="519" spans="2:15" s="66" customFormat="1" ht="12.75" customHeight="1" x14ac:dyDescent="0.2">
      <c r="B519" s="9">
        <v>497</v>
      </c>
      <c r="C519" s="211"/>
      <c r="D519" s="211"/>
      <c r="E519" s="212"/>
      <c r="F519" s="213" t="str">
        <f>IFERROR(VLOOKUP(E519, Z!$A$2:$C$4127, 3, FALSE), "")</f>
        <v/>
      </c>
      <c r="G519" s="214"/>
      <c r="H519" s="219"/>
      <c r="I519" s="219"/>
      <c r="J519" s="215"/>
      <c r="K519" s="211"/>
      <c r="L519" s="212"/>
      <c r="M519" s="213" t="str">
        <f>IFERROR(VLOOKUP(L519, Z!$A$2:$C$4127, 3, FALSE), "")</f>
        <v/>
      </c>
      <c r="N519" s="216"/>
      <c r="O519" s="218">
        <f t="shared" si="7"/>
        <v>0</v>
      </c>
    </row>
    <row r="520" spans="2:15" s="66" customFormat="1" ht="12.75" customHeight="1" x14ac:dyDescent="0.2">
      <c r="B520" s="9">
        <v>498</v>
      </c>
      <c r="C520" s="211"/>
      <c r="D520" s="211"/>
      <c r="E520" s="212"/>
      <c r="F520" s="213" t="str">
        <f>IFERROR(VLOOKUP(E520, Z!$A$2:$C$4127, 3, FALSE), "")</f>
        <v/>
      </c>
      <c r="G520" s="214"/>
      <c r="H520" s="219"/>
      <c r="I520" s="219"/>
      <c r="J520" s="215"/>
      <c r="K520" s="211"/>
      <c r="L520" s="212"/>
      <c r="M520" s="213" t="str">
        <f>IFERROR(VLOOKUP(L520, Z!$A$2:$C$4127, 3, FALSE), "")</f>
        <v/>
      </c>
      <c r="N520" s="216"/>
      <c r="O520" s="218">
        <f t="shared" si="7"/>
        <v>0</v>
      </c>
    </row>
    <row r="521" spans="2:15" s="66" customFormat="1" ht="12.75" customHeight="1" x14ac:dyDescent="0.2">
      <c r="B521" s="9">
        <v>499</v>
      </c>
      <c r="C521" s="211"/>
      <c r="D521" s="211"/>
      <c r="E521" s="212"/>
      <c r="F521" s="213" t="str">
        <f>IFERROR(VLOOKUP(E521, Z!$A$2:$C$4127, 3, FALSE), "")</f>
        <v/>
      </c>
      <c r="G521" s="214"/>
      <c r="H521" s="219"/>
      <c r="I521" s="219"/>
      <c r="J521" s="215"/>
      <c r="K521" s="211"/>
      <c r="L521" s="212"/>
      <c r="M521" s="213" t="str">
        <f>IFERROR(VLOOKUP(L521, Z!$A$2:$C$4127, 3, FALSE), "")</f>
        <v/>
      </c>
      <c r="N521" s="216"/>
      <c r="O521" s="218">
        <f t="shared" si="7"/>
        <v>0</v>
      </c>
    </row>
    <row r="522" spans="2:15" s="66" customFormat="1" ht="12.75" customHeight="1" x14ac:dyDescent="0.2">
      <c r="B522" s="9">
        <v>500</v>
      </c>
      <c r="C522" s="211"/>
      <c r="D522" s="211"/>
      <c r="E522" s="212"/>
      <c r="F522" s="213" t="str">
        <f>IFERROR(VLOOKUP(E522, Z!$A$2:$C$4127, 3, FALSE), "")</f>
        <v/>
      </c>
      <c r="G522" s="214"/>
      <c r="H522" s="219"/>
      <c r="I522" s="219"/>
      <c r="J522" s="215"/>
      <c r="K522" s="211"/>
      <c r="L522" s="212"/>
      <c r="M522" s="213" t="str">
        <f>IFERROR(VLOOKUP(L522, Z!$A$2:$C$4127, 3, FALSE), "")</f>
        <v/>
      </c>
      <c r="N522" s="216"/>
      <c r="O522" s="218">
        <f t="shared" si="7"/>
        <v>0</v>
      </c>
    </row>
    <row r="523" spans="2:15" s="66" customFormat="1" ht="12.75" customHeight="1" x14ac:dyDescent="0.2">
      <c r="B523" s="9">
        <v>501</v>
      </c>
      <c r="C523" s="211"/>
      <c r="D523" s="211"/>
      <c r="E523" s="212"/>
      <c r="F523" s="213" t="str">
        <f>IFERROR(VLOOKUP(E523, Z!$A$2:$C$4127, 3, FALSE), "")</f>
        <v/>
      </c>
      <c r="G523" s="214"/>
      <c r="H523" s="219"/>
      <c r="I523" s="219"/>
      <c r="J523" s="215"/>
      <c r="K523" s="211"/>
      <c r="L523" s="212"/>
      <c r="M523" s="213" t="str">
        <f>IFERROR(VLOOKUP(L523, Z!$A$2:$C$4127, 3, FALSE), "")</f>
        <v/>
      </c>
      <c r="N523" s="216"/>
      <c r="O523" s="218">
        <f t="shared" si="7"/>
        <v>0</v>
      </c>
    </row>
    <row r="524" spans="2:15" s="66" customFormat="1" ht="12.75" customHeight="1" x14ac:dyDescent="0.2">
      <c r="B524" s="9">
        <v>502</v>
      </c>
      <c r="C524" s="211"/>
      <c r="D524" s="211"/>
      <c r="E524" s="212"/>
      <c r="F524" s="213" t="str">
        <f>IFERROR(VLOOKUP(E524, Z!$A$2:$C$4127, 3, FALSE), "")</f>
        <v/>
      </c>
      <c r="G524" s="214"/>
      <c r="H524" s="219"/>
      <c r="I524" s="219"/>
      <c r="J524" s="215"/>
      <c r="K524" s="211"/>
      <c r="L524" s="212"/>
      <c r="M524" s="213" t="str">
        <f>IFERROR(VLOOKUP(L524, Z!$A$2:$C$4127, 3, FALSE), "")</f>
        <v/>
      </c>
      <c r="N524" s="216"/>
      <c r="O524" s="218">
        <f t="shared" si="7"/>
        <v>0</v>
      </c>
    </row>
    <row r="525" spans="2:15" s="66" customFormat="1" ht="12.75" customHeight="1" x14ac:dyDescent="0.2">
      <c r="B525" s="9">
        <v>503</v>
      </c>
      <c r="C525" s="211"/>
      <c r="D525" s="211"/>
      <c r="E525" s="212"/>
      <c r="F525" s="213" t="str">
        <f>IFERROR(VLOOKUP(E525, Z!$A$2:$C$4127, 3, FALSE), "")</f>
        <v/>
      </c>
      <c r="G525" s="214"/>
      <c r="H525" s="219"/>
      <c r="I525" s="219"/>
      <c r="J525" s="215"/>
      <c r="K525" s="211"/>
      <c r="L525" s="212"/>
      <c r="M525" s="213" t="str">
        <f>IFERROR(VLOOKUP(L525, Z!$A$2:$C$4127, 3, FALSE), "")</f>
        <v/>
      </c>
      <c r="N525" s="216"/>
      <c r="O525" s="218">
        <f t="shared" si="7"/>
        <v>0</v>
      </c>
    </row>
    <row r="526" spans="2:15" s="66" customFormat="1" ht="12.75" customHeight="1" x14ac:dyDescent="0.2">
      <c r="B526" s="9">
        <v>504</v>
      </c>
      <c r="C526" s="211"/>
      <c r="D526" s="211"/>
      <c r="E526" s="212"/>
      <c r="F526" s="213" t="str">
        <f>IFERROR(VLOOKUP(E526, Z!$A$2:$C$4127, 3, FALSE), "")</f>
        <v/>
      </c>
      <c r="G526" s="214"/>
      <c r="H526" s="219"/>
      <c r="I526" s="219"/>
      <c r="J526" s="215"/>
      <c r="K526" s="211"/>
      <c r="L526" s="212"/>
      <c r="M526" s="213" t="str">
        <f>IFERROR(VLOOKUP(L526, Z!$A$2:$C$4127, 3, FALSE), "")</f>
        <v/>
      </c>
      <c r="N526" s="216"/>
      <c r="O526" s="218">
        <f t="shared" si="7"/>
        <v>0</v>
      </c>
    </row>
    <row r="527" spans="2:15" s="66" customFormat="1" ht="12.75" customHeight="1" x14ac:dyDescent="0.2">
      <c r="B527" s="9">
        <v>505</v>
      </c>
      <c r="C527" s="211"/>
      <c r="D527" s="211"/>
      <c r="E527" s="212"/>
      <c r="F527" s="213" t="str">
        <f>IFERROR(VLOOKUP(E527, Z!$A$2:$C$4127, 3, FALSE), "")</f>
        <v/>
      </c>
      <c r="G527" s="214"/>
      <c r="H527" s="219"/>
      <c r="I527" s="219"/>
      <c r="J527" s="215"/>
      <c r="K527" s="211"/>
      <c r="L527" s="212"/>
      <c r="M527" s="213" t="str">
        <f>IFERROR(VLOOKUP(L527, Z!$A$2:$C$4127, 3, FALSE), "")</f>
        <v/>
      </c>
      <c r="N527" s="216"/>
      <c r="O527" s="218">
        <f t="shared" si="7"/>
        <v>0</v>
      </c>
    </row>
    <row r="528" spans="2:15" s="66" customFormat="1" ht="12.75" customHeight="1" x14ac:dyDescent="0.2">
      <c r="B528" s="9">
        <v>506</v>
      </c>
      <c r="C528" s="211"/>
      <c r="D528" s="211"/>
      <c r="E528" s="212"/>
      <c r="F528" s="213" t="str">
        <f>IFERROR(VLOOKUP(E528, Z!$A$2:$C$4127, 3, FALSE), "")</f>
        <v/>
      </c>
      <c r="G528" s="214"/>
      <c r="H528" s="219"/>
      <c r="I528" s="219"/>
      <c r="J528" s="215"/>
      <c r="K528" s="211"/>
      <c r="L528" s="212"/>
      <c r="M528" s="213" t="str">
        <f>IFERROR(VLOOKUP(L528, Z!$A$2:$C$4127, 3, FALSE), "")</f>
        <v/>
      </c>
      <c r="N528" s="216"/>
      <c r="O528" s="218">
        <f t="shared" si="7"/>
        <v>0</v>
      </c>
    </row>
    <row r="529" spans="2:15" s="66" customFormat="1" ht="12.75" customHeight="1" x14ac:dyDescent="0.2">
      <c r="B529" s="9">
        <v>507</v>
      </c>
      <c r="C529" s="211"/>
      <c r="D529" s="211"/>
      <c r="E529" s="212"/>
      <c r="F529" s="213" t="str">
        <f>IFERROR(VLOOKUP(E529, Z!$A$2:$C$4127, 3, FALSE), "")</f>
        <v/>
      </c>
      <c r="G529" s="214"/>
      <c r="H529" s="219"/>
      <c r="I529" s="219"/>
      <c r="J529" s="215"/>
      <c r="K529" s="211"/>
      <c r="L529" s="212"/>
      <c r="M529" s="213" t="str">
        <f>IFERROR(VLOOKUP(L529, Z!$A$2:$C$4127, 3, FALSE), "")</f>
        <v/>
      </c>
      <c r="N529" s="216"/>
      <c r="O529" s="218">
        <f t="shared" si="7"/>
        <v>0</v>
      </c>
    </row>
    <row r="530" spans="2:15" s="66" customFormat="1" ht="12.75" customHeight="1" x14ac:dyDescent="0.2">
      <c r="B530" s="9">
        <v>508</v>
      </c>
      <c r="C530" s="211"/>
      <c r="D530" s="211"/>
      <c r="E530" s="212"/>
      <c r="F530" s="213" t="str">
        <f>IFERROR(VLOOKUP(E530, Z!$A$2:$C$4127, 3, FALSE), "")</f>
        <v/>
      </c>
      <c r="G530" s="214"/>
      <c r="H530" s="219"/>
      <c r="I530" s="219"/>
      <c r="J530" s="215"/>
      <c r="K530" s="211"/>
      <c r="L530" s="212"/>
      <c r="M530" s="213" t="str">
        <f>IFERROR(VLOOKUP(L530, Z!$A$2:$C$4127, 3, FALSE), "")</f>
        <v/>
      </c>
      <c r="N530" s="216"/>
      <c r="O530" s="218">
        <f t="shared" si="7"/>
        <v>0</v>
      </c>
    </row>
    <row r="531" spans="2:15" s="66" customFormat="1" ht="12.75" customHeight="1" x14ac:dyDescent="0.2">
      <c r="B531" s="9">
        <v>509</v>
      </c>
      <c r="C531" s="211"/>
      <c r="D531" s="211"/>
      <c r="E531" s="212"/>
      <c r="F531" s="213" t="str">
        <f>IFERROR(VLOOKUP(E531, Z!$A$2:$C$4127, 3, FALSE), "")</f>
        <v/>
      </c>
      <c r="G531" s="214"/>
      <c r="H531" s="219"/>
      <c r="I531" s="219"/>
      <c r="J531" s="215"/>
      <c r="K531" s="211"/>
      <c r="L531" s="212"/>
      <c r="M531" s="213" t="str">
        <f>IFERROR(VLOOKUP(L531, Z!$A$2:$C$4127, 3, FALSE), "")</f>
        <v/>
      </c>
      <c r="N531" s="216"/>
      <c r="O531" s="218">
        <f t="shared" si="7"/>
        <v>0</v>
      </c>
    </row>
    <row r="532" spans="2:15" s="66" customFormat="1" ht="12.75" customHeight="1" x14ac:dyDescent="0.2">
      <c r="B532" s="9">
        <v>510</v>
      </c>
      <c r="C532" s="211"/>
      <c r="D532" s="211"/>
      <c r="E532" s="212"/>
      <c r="F532" s="213" t="str">
        <f>IFERROR(VLOOKUP(E532, Z!$A$2:$C$4127, 3, FALSE), "")</f>
        <v/>
      </c>
      <c r="G532" s="214"/>
      <c r="H532" s="219"/>
      <c r="I532" s="219"/>
      <c r="J532" s="215"/>
      <c r="K532" s="211"/>
      <c r="L532" s="212"/>
      <c r="M532" s="213" t="str">
        <f>IFERROR(VLOOKUP(L532, Z!$A$2:$C$4127, 3, FALSE), "")</f>
        <v/>
      </c>
      <c r="N532" s="216"/>
      <c r="O532" s="218">
        <f t="shared" si="7"/>
        <v>0</v>
      </c>
    </row>
    <row r="533" spans="2:15" s="66" customFormat="1" ht="12.75" customHeight="1" x14ac:dyDescent="0.2">
      <c r="B533" s="9">
        <v>511</v>
      </c>
      <c r="C533" s="211"/>
      <c r="D533" s="211"/>
      <c r="E533" s="212"/>
      <c r="F533" s="213" t="str">
        <f>IFERROR(VLOOKUP(E533, Z!$A$2:$C$4127, 3, FALSE), "")</f>
        <v/>
      </c>
      <c r="G533" s="214"/>
      <c r="H533" s="219"/>
      <c r="I533" s="219"/>
      <c r="J533" s="215"/>
      <c r="K533" s="211"/>
      <c r="L533" s="212"/>
      <c r="M533" s="213" t="str">
        <f>IFERROR(VLOOKUP(L533, Z!$A$2:$C$4127, 3, FALSE), "")</f>
        <v/>
      </c>
      <c r="N533" s="216"/>
      <c r="O533" s="218">
        <f t="shared" si="7"/>
        <v>0</v>
      </c>
    </row>
    <row r="534" spans="2:15" s="66" customFormat="1" ht="12.75" customHeight="1" x14ac:dyDescent="0.2">
      <c r="B534" s="9">
        <v>512</v>
      </c>
      <c r="C534" s="211"/>
      <c r="D534" s="211"/>
      <c r="E534" s="212"/>
      <c r="F534" s="213" t="str">
        <f>IFERROR(VLOOKUP(E534, Z!$A$2:$C$4127, 3, FALSE), "")</f>
        <v/>
      </c>
      <c r="G534" s="214"/>
      <c r="H534" s="219"/>
      <c r="I534" s="219"/>
      <c r="J534" s="215"/>
      <c r="K534" s="211"/>
      <c r="L534" s="212"/>
      <c r="M534" s="213" t="str">
        <f>IFERROR(VLOOKUP(L534, Z!$A$2:$C$4127, 3, FALSE), "")</f>
        <v/>
      </c>
      <c r="N534" s="216"/>
      <c r="O534" s="218">
        <f t="shared" si="7"/>
        <v>0</v>
      </c>
    </row>
    <row r="535" spans="2:15" s="66" customFormat="1" ht="12.75" customHeight="1" x14ac:dyDescent="0.2">
      <c r="B535" s="9">
        <v>513</v>
      </c>
      <c r="C535" s="211"/>
      <c r="D535" s="211"/>
      <c r="E535" s="212"/>
      <c r="F535" s="213" t="str">
        <f>IFERROR(VLOOKUP(E535, Z!$A$2:$C$4127, 3, FALSE), "")</f>
        <v/>
      </c>
      <c r="G535" s="214"/>
      <c r="H535" s="219"/>
      <c r="I535" s="219"/>
      <c r="J535" s="215"/>
      <c r="K535" s="211"/>
      <c r="L535" s="212"/>
      <c r="M535" s="213" t="str">
        <f>IFERROR(VLOOKUP(L535, Z!$A$2:$C$4127, 3, FALSE), "")</f>
        <v/>
      </c>
      <c r="N535" s="216"/>
      <c r="O535" s="218">
        <f t="shared" si="7"/>
        <v>0</v>
      </c>
    </row>
    <row r="536" spans="2:15" s="66" customFormat="1" ht="12.75" customHeight="1" x14ac:dyDescent="0.2">
      <c r="B536" s="9">
        <v>514</v>
      </c>
      <c r="C536" s="211"/>
      <c r="D536" s="211"/>
      <c r="E536" s="212"/>
      <c r="F536" s="213" t="str">
        <f>IFERROR(VLOOKUP(E536, Z!$A$2:$C$4127, 3, FALSE), "")</f>
        <v/>
      </c>
      <c r="G536" s="214"/>
      <c r="H536" s="219"/>
      <c r="I536" s="219"/>
      <c r="J536" s="215"/>
      <c r="K536" s="211"/>
      <c r="L536" s="212"/>
      <c r="M536" s="213" t="str">
        <f>IFERROR(VLOOKUP(L536, Z!$A$2:$C$4127, 3, FALSE), "")</f>
        <v/>
      </c>
      <c r="N536" s="216"/>
      <c r="O536" s="218">
        <f t="shared" ref="O536:O599" si="8">MAX(0, 8*0.75*(H536-I536))</f>
        <v>0</v>
      </c>
    </row>
    <row r="537" spans="2:15" s="66" customFormat="1" ht="12.75" customHeight="1" x14ac:dyDescent="0.2">
      <c r="B537" s="9">
        <v>515</v>
      </c>
      <c r="C537" s="211"/>
      <c r="D537" s="211"/>
      <c r="E537" s="212"/>
      <c r="F537" s="213" t="str">
        <f>IFERROR(VLOOKUP(E537, Z!$A$2:$C$4127, 3, FALSE), "")</f>
        <v/>
      </c>
      <c r="G537" s="214"/>
      <c r="H537" s="219"/>
      <c r="I537" s="219"/>
      <c r="J537" s="215"/>
      <c r="K537" s="211"/>
      <c r="L537" s="212"/>
      <c r="M537" s="213" t="str">
        <f>IFERROR(VLOOKUP(L537, Z!$A$2:$C$4127, 3, FALSE), "")</f>
        <v/>
      </c>
      <c r="N537" s="216"/>
      <c r="O537" s="218">
        <f t="shared" si="8"/>
        <v>0</v>
      </c>
    </row>
    <row r="538" spans="2:15" s="66" customFormat="1" ht="12.75" customHeight="1" x14ac:dyDescent="0.2">
      <c r="B538" s="9">
        <v>516</v>
      </c>
      <c r="C538" s="211"/>
      <c r="D538" s="211"/>
      <c r="E538" s="212"/>
      <c r="F538" s="213" t="str">
        <f>IFERROR(VLOOKUP(E538, Z!$A$2:$C$4127, 3, FALSE), "")</f>
        <v/>
      </c>
      <c r="G538" s="214"/>
      <c r="H538" s="219"/>
      <c r="I538" s="219"/>
      <c r="J538" s="215"/>
      <c r="K538" s="211"/>
      <c r="L538" s="212"/>
      <c r="M538" s="213" t="str">
        <f>IFERROR(VLOOKUP(L538, Z!$A$2:$C$4127, 3, FALSE), "")</f>
        <v/>
      </c>
      <c r="N538" s="216"/>
      <c r="O538" s="218">
        <f t="shared" si="8"/>
        <v>0</v>
      </c>
    </row>
    <row r="539" spans="2:15" s="66" customFormat="1" ht="12.75" customHeight="1" x14ac:dyDescent="0.2">
      <c r="B539" s="9">
        <v>517</v>
      </c>
      <c r="C539" s="211"/>
      <c r="D539" s="211"/>
      <c r="E539" s="212"/>
      <c r="F539" s="213" t="str">
        <f>IFERROR(VLOOKUP(E539, Z!$A$2:$C$4127, 3, FALSE), "")</f>
        <v/>
      </c>
      <c r="G539" s="214"/>
      <c r="H539" s="219"/>
      <c r="I539" s="219"/>
      <c r="J539" s="215"/>
      <c r="K539" s="211"/>
      <c r="L539" s="212"/>
      <c r="M539" s="213" t="str">
        <f>IFERROR(VLOOKUP(L539, Z!$A$2:$C$4127, 3, FALSE), "")</f>
        <v/>
      </c>
      <c r="N539" s="216"/>
      <c r="O539" s="218">
        <f t="shared" si="8"/>
        <v>0</v>
      </c>
    </row>
    <row r="540" spans="2:15" s="66" customFormat="1" ht="12.75" customHeight="1" x14ac:dyDescent="0.2">
      <c r="B540" s="9">
        <v>518</v>
      </c>
      <c r="C540" s="211"/>
      <c r="D540" s="211"/>
      <c r="E540" s="212"/>
      <c r="F540" s="213" t="str">
        <f>IFERROR(VLOOKUP(E540, Z!$A$2:$C$4127, 3, FALSE), "")</f>
        <v/>
      </c>
      <c r="G540" s="214"/>
      <c r="H540" s="219"/>
      <c r="I540" s="219"/>
      <c r="J540" s="215"/>
      <c r="K540" s="211"/>
      <c r="L540" s="212"/>
      <c r="M540" s="213" t="str">
        <f>IFERROR(VLOOKUP(L540, Z!$A$2:$C$4127, 3, FALSE), "")</f>
        <v/>
      </c>
      <c r="N540" s="216"/>
      <c r="O540" s="218">
        <f t="shared" si="8"/>
        <v>0</v>
      </c>
    </row>
    <row r="541" spans="2:15" s="66" customFormat="1" ht="12.75" customHeight="1" x14ac:dyDescent="0.2">
      <c r="B541" s="9">
        <v>519</v>
      </c>
      <c r="C541" s="211"/>
      <c r="D541" s="211"/>
      <c r="E541" s="212"/>
      <c r="F541" s="213" t="str">
        <f>IFERROR(VLOOKUP(E541, Z!$A$2:$C$4127, 3, FALSE), "")</f>
        <v/>
      </c>
      <c r="G541" s="214"/>
      <c r="H541" s="219"/>
      <c r="I541" s="219"/>
      <c r="J541" s="215"/>
      <c r="K541" s="211"/>
      <c r="L541" s="212"/>
      <c r="M541" s="213" t="str">
        <f>IFERROR(VLOOKUP(L541, Z!$A$2:$C$4127, 3, FALSE), "")</f>
        <v/>
      </c>
      <c r="N541" s="216"/>
      <c r="O541" s="218">
        <f t="shared" si="8"/>
        <v>0</v>
      </c>
    </row>
    <row r="542" spans="2:15" s="66" customFormat="1" ht="12.75" customHeight="1" x14ac:dyDescent="0.2">
      <c r="B542" s="9">
        <v>520</v>
      </c>
      <c r="C542" s="211"/>
      <c r="D542" s="211"/>
      <c r="E542" s="212"/>
      <c r="F542" s="213" t="str">
        <f>IFERROR(VLOOKUP(E542, Z!$A$2:$C$4127, 3, FALSE), "")</f>
        <v/>
      </c>
      <c r="G542" s="214"/>
      <c r="H542" s="219"/>
      <c r="I542" s="219"/>
      <c r="J542" s="215"/>
      <c r="K542" s="211"/>
      <c r="L542" s="212"/>
      <c r="M542" s="213" t="str">
        <f>IFERROR(VLOOKUP(L542, Z!$A$2:$C$4127, 3, FALSE), "")</f>
        <v/>
      </c>
      <c r="N542" s="216"/>
      <c r="O542" s="218">
        <f t="shared" si="8"/>
        <v>0</v>
      </c>
    </row>
    <row r="543" spans="2:15" s="66" customFormat="1" ht="12.75" customHeight="1" x14ac:dyDescent="0.2">
      <c r="B543" s="9">
        <v>521</v>
      </c>
      <c r="C543" s="211"/>
      <c r="D543" s="211"/>
      <c r="E543" s="212"/>
      <c r="F543" s="213" t="str">
        <f>IFERROR(VLOOKUP(E543, Z!$A$2:$C$4127, 3, FALSE), "")</f>
        <v/>
      </c>
      <c r="G543" s="214"/>
      <c r="H543" s="219"/>
      <c r="I543" s="219"/>
      <c r="J543" s="215"/>
      <c r="K543" s="211"/>
      <c r="L543" s="212"/>
      <c r="M543" s="213" t="str">
        <f>IFERROR(VLOOKUP(L543, Z!$A$2:$C$4127, 3, FALSE), "")</f>
        <v/>
      </c>
      <c r="N543" s="216"/>
      <c r="O543" s="218">
        <f t="shared" si="8"/>
        <v>0</v>
      </c>
    </row>
    <row r="544" spans="2:15" s="66" customFormat="1" ht="12.75" customHeight="1" x14ac:dyDescent="0.2">
      <c r="B544" s="9">
        <v>522</v>
      </c>
      <c r="C544" s="211"/>
      <c r="D544" s="211"/>
      <c r="E544" s="212"/>
      <c r="F544" s="213" t="str">
        <f>IFERROR(VLOOKUP(E544, Z!$A$2:$C$4127, 3, FALSE), "")</f>
        <v/>
      </c>
      <c r="G544" s="214"/>
      <c r="H544" s="219"/>
      <c r="I544" s="219"/>
      <c r="J544" s="215"/>
      <c r="K544" s="211"/>
      <c r="L544" s="212"/>
      <c r="M544" s="213" t="str">
        <f>IFERROR(VLOOKUP(L544, Z!$A$2:$C$4127, 3, FALSE), "")</f>
        <v/>
      </c>
      <c r="N544" s="216"/>
      <c r="O544" s="218">
        <f t="shared" si="8"/>
        <v>0</v>
      </c>
    </row>
    <row r="545" spans="2:15" s="66" customFormat="1" ht="12.75" customHeight="1" x14ac:dyDescent="0.2">
      <c r="B545" s="9">
        <v>523</v>
      </c>
      <c r="C545" s="211"/>
      <c r="D545" s="211"/>
      <c r="E545" s="212"/>
      <c r="F545" s="213" t="str">
        <f>IFERROR(VLOOKUP(E545, Z!$A$2:$C$4127, 3, FALSE), "")</f>
        <v/>
      </c>
      <c r="G545" s="214"/>
      <c r="H545" s="219"/>
      <c r="I545" s="219"/>
      <c r="J545" s="215"/>
      <c r="K545" s="211"/>
      <c r="L545" s="212"/>
      <c r="M545" s="213" t="str">
        <f>IFERROR(VLOOKUP(L545, Z!$A$2:$C$4127, 3, FALSE), "")</f>
        <v/>
      </c>
      <c r="N545" s="216"/>
      <c r="O545" s="218">
        <f t="shared" si="8"/>
        <v>0</v>
      </c>
    </row>
    <row r="546" spans="2:15" s="66" customFormat="1" ht="12.75" customHeight="1" x14ac:dyDescent="0.2">
      <c r="B546" s="9">
        <v>524</v>
      </c>
      <c r="C546" s="211"/>
      <c r="D546" s="211"/>
      <c r="E546" s="212"/>
      <c r="F546" s="213" t="str">
        <f>IFERROR(VLOOKUP(E546, Z!$A$2:$C$4127, 3, FALSE), "")</f>
        <v/>
      </c>
      <c r="G546" s="214"/>
      <c r="H546" s="219"/>
      <c r="I546" s="219"/>
      <c r="J546" s="215"/>
      <c r="K546" s="211"/>
      <c r="L546" s="212"/>
      <c r="M546" s="213" t="str">
        <f>IFERROR(VLOOKUP(L546, Z!$A$2:$C$4127, 3, FALSE), "")</f>
        <v/>
      </c>
      <c r="N546" s="216"/>
      <c r="O546" s="218">
        <f t="shared" si="8"/>
        <v>0</v>
      </c>
    </row>
    <row r="547" spans="2:15" s="66" customFormat="1" ht="12.75" customHeight="1" x14ac:dyDescent="0.2">
      <c r="B547" s="9">
        <v>525</v>
      </c>
      <c r="C547" s="211"/>
      <c r="D547" s="211"/>
      <c r="E547" s="212"/>
      <c r="F547" s="213" t="str">
        <f>IFERROR(VLOOKUP(E547, Z!$A$2:$C$4127, 3, FALSE), "")</f>
        <v/>
      </c>
      <c r="G547" s="214"/>
      <c r="H547" s="219"/>
      <c r="I547" s="219"/>
      <c r="J547" s="215"/>
      <c r="K547" s="211"/>
      <c r="L547" s="212"/>
      <c r="M547" s="213" t="str">
        <f>IFERROR(VLOOKUP(L547, Z!$A$2:$C$4127, 3, FALSE), "")</f>
        <v/>
      </c>
      <c r="N547" s="216"/>
      <c r="O547" s="218">
        <f t="shared" si="8"/>
        <v>0</v>
      </c>
    </row>
    <row r="548" spans="2:15" s="66" customFormat="1" ht="12.75" customHeight="1" x14ac:dyDescent="0.2">
      <c r="B548" s="9">
        <v>526</v>
      </c>
      <c r="C548" s="211"/>
      <c r="D548" s="211"/>
      <c r="E548" s="212"/>
      <c r="F548" s="213" t="str">
        <f>IFERROR(VLOOKUP(E548, Z!$A$2:$C$4127, 3, FALSE), "")</f>
        <v/>
      </c>
      <c r="G548" s="214"/>
      <c r="H548" s="219"/>
      <c r="I548" s="219"/>
      <c r="J548" s="215"/>
      <c r="K548" s="211"/>
      <c r="L548" s="212"/>
      <c r="M548" s="213" t="str">
        <f>IFERROR(VLOOKUP(L548, Z!$A$2:$C$4127, 3, FALSE), "")</f>
        <v/>
      </c>
      <c r="N548" s="216"/>
      <c r="O548" s="218">
        <f t="shared" si="8"/>
        <v>0</v>
      </c>
    </row>
    <row r="549" spans="2:15" s="66" customFormat="1" ht="12.75" customHeight="1" x14ac:dyDescent="0.2">
      <c r="B549" s="9">
        <v>527</v>
      </c>
      <c r="C549" s="211"/>
      <c r="D549" s="211"/>
      <c r="E549" s="212"/>
      <c r="F549" s="213" t="str">
        <f>IFERROR(VLOOKUP(E549, Z!$A$2:$C$4127, 3, FALSE), "")</f>
        <v/>
      </c>
      <c r="G549" s="214"/>
      <c r="H549" s="219"/>
      <c r="I549" s="219"/>
      <c r="J549" s="215"/>
      <c r="K549" s="211"/>
      <c r="L549" s="212"/>
      <c r="M549" s="213" t="str">
        <f>IFERROR(VLOOKUP(L549, Z!$A$2:$C$4127, 3, FALSE), "")</f>
        <v/>
      </c>
      <c r="N549" s="216"/>
      <c r="O549" s="218">
        <f t="shared" si="8"/>
        <v>0</v>
      </c>
    </row>
    <row r="550" spans="2:15" s="66" customFormat="1" ht="12.75" customHeight="1" x14ac:dyDescent="0.2">
      <c r="B550" s="9">
        <v>528</v>
      </c>
      <c r="C550" s="211"/>
      <c r="D550" s="211"/>
      <c r="E550" s="212"/>
      <c r="F550" s="213" t="str">
        <f>IFERROR(VLOOKUP(E550, Z!$A$2:$C$4127, 3, FALSE), "")</f>
        <v/>
      </c>
      <c r="G550" s="214"/>
      <c r="H550" s="219"/>
      <c r="I550" s="219"/>
      <c r="J550" s="215"/>
      <c r="K550" s="211"/>
      <c r="L550" s="212"/>
      <c r="M550" s="213" t="str">
        <f>IFERROR(VLOOKUP(L550, Z!$A$2:$C$4127, 3, FALSE), "")</f>
        <v/>
      </c>
      <c r="N550" s="216"/>
      <c r="O550" s="218">
        <f t="shared" si="8"/>
        <v>0</v>
      </c>
    </row>
    <row r="551" spans="2:15" s="66" customFormat="1" ht="12.75" customHeight="1" x14ac:dyDescent="0.2">
      <c r="B551" s="9">
        <v>529</v>
      </c>
      <c r="C551" s="211"/>
      <c r="D551" s="211"/>
      <c r="E551" s="212"/>
      <c r="F551" s="213" t="str">
        <f>IFERROR(VLOOKUP(E551, Z!$A$2:$C$4127, 3, FALSE), "")</f>
        <v/>
      </c>
      <c r="G551" s="214"/>
      <c r="H551" s="219"/>
      <c r="I551" s="219"/>
      <c r="J551" s="215"/>
      <c r="K551" s="211"/>
      <c r="L551" s="212"/>
      <c r="M551" s="213" t="str">
        <f>IFERROR(VLOOKUP(L551, Z!$A$2:$C$4127, 3, FALSE), "")</f>
        <v/>
      </c>
      <c r="N551" s="216"/>
      <c r="O551" s="218">
        <f t="shared" si="8"/>
        <v>0</v>
      </c>
    </row>
    <row r="552" spans="2:15" s="66" customFormat="1" ht="12.75" customHeight="1" x14ac:dyDescent="0.2">
      <c r="B552" s="9">
        <v>530</v>
      </c>
      <c r="C552" s="211"/>
      <c r="D552" s="211"/>
      <c r="E552" s="212"/>
      <c r="F552" s="213" t="str">
        <f>IFERROR(VLOOKUP(E552, Z!$A$2:$C$4127, 3, FALSE), "")</f>
        <v/>
      </c>
      <c r="G552" s="214"/>
      <c r="H552" s="219"/>
      <c r="I552" s="219"/>
      <c r="J552" s="215"/>
      <c r="K552" s="211"/>
      <c r="L552" s="212"/>
      <c r="M552" s="213" t="str">
        <f>IFERROR(VLOOKUP(L552, Z!$A$2:$C$4127, 3, FALSE), "")</f>
        <v/>
      </c>
      <c r="N552" s="216"/>
      <c r="O552" s="218">
        <f t="shared" si="8"/>
        <v>0</v>
      </c>
    </row>
    <row r="553" spans="2:15" s="66" customFormat="1" ht="12.75" customHeight="1" x14ac:dyDescent="0.2">
      <c r="B553" s="9">
        <v>531</v>
      </c>
      <c r="C553" s="211"/>
      <c r="D553" s="211"/>
      <c r="E553" s="212"/>
      <c r="F553" s="213" t="str">
        <f>IFERROR(VLOOKUP(E553, Z!$A$2:$C$4127, 3, FALSE), "")</f>
        <v/>
      </c>
      <c r="G553" s="214"/>
      <c r="H553" s="219"/>
      <c r="I553" s="219"/>
      <c r="J553" s="215"/>
      <c r="K553" s="211"/>
      <c r="L553" s="212"/>
      <c r="M553" s="213" t="str">
        <f>IFERROR(VLOOKUP(L553, Z!$A$2:$C$4127, 3, FALSE), "")</f>
        <v/>
      </c>
      <c r="N553" s="216"/>
      <c r="O553" s="218">
        <f t="shared" si="8"/>
        <v>0</v>
      </c>
    </row>
    <row r="554" spans="2:15" s="66" customFormat="1" ht="12.75" customHeight="1" x14ac:dyDescent="0.2">
      <c r="B554" s="9">
        <v>532</v>
      </c>
      <c r="C554" s="211"/>
      <c r="D554" s="211"/>
      <c r="E554" s="212"/>
      <c r="F554" s="213" t="str">
        <f>IFERROR(VLOOKUP(E554, Z!$A$2:$C$4127, 3, FALSE), "")</f>
        <v/>
      </c>
      <c r="G554" s="214"/>
      <c r="H554" s="219"/>
      <c r="I554" s="219"/>
      <c r="J554" s="215"/>
      <c r="K554" s="211"/>
      <c r="L554" s="212"/>
      <c r="M554" s="213" t="str">
        <f>IFERROR(VLOOKUP(L554, Z!$A$2:$C$4127, 3, FALSE), "")</f>
        <v/>
      </c>
      <c r="N554" s="216"/>
      <c r="O554" s="218">
        <f t="shared" si="8"/>
        <v>0</v>
      </c>
    </row>
    <row r="555" spans="2:15" s="66" customFormat="1" ht="12.75" customHeight="1" x14ac:dyDescent="0.2">
      <c r="B555" s="9">
        <v>533</v>
      </c>
      <c r="C555" s="211"/>
      <c r="D555" s="211"/>
      <c r="E555" s="212"/>
      <c r="F555" s="213" t="str">
        <f>IFERROR(VLOOKUP(E555, Z!$A$2:$C$4127, 3, FALSE), "")</f>
        <v/>
      </c>
      <c r="G555" s="214"/>
      <c r="H555" s="219"/>
      <c r="I555" s="219"/>
      <c r="J555" s="215"/>
      <c r="K555" s="211"/>
      <c r="L555" s="212"/>
      <c r="M555" s="213" t="str">
        <f>IFERROR(VLOOKUP(L555, Z!$A$2:$C$4127, 3, FALSE), "")</f>
        <v/>
      </c>
      <c r="N555" s="216"/>
      <c r="O555" s="218">
        <f t="shared" si="8"/>
        <v>0</v>
      </c>
    </row>
    <row r="556" spans="2:15" s="66" customFormat="1" ht="12.75" customHeight="1" x14ac:dyDescent="0.2">
      <c r="B556" s="9">
        <v>534</v>
      </c>
      <c r="C556" s="211"/>
      <c r="D556" s="211"/>
      <c r="E556" s="212"/>
      <c r="F556" s="213" t="str">
        <f>IFERROR(VLOOKUP(E556, Z!$A$2:$C$4127, 3, FALSE), "")</f>
        <v/>
      </c>
      <c r="G556" s="214"/>
      <c r="H556" s="219"/>
      <c r="I556" s="219"/>
      <c r="J556" s="215"/>
      <c r="K556" s="211"/>
      <c r="L556" s="212"/>
      <c r="M556" s="213" t="str">
        <f>IFERROR(VLOOKUP(L556, Z!$A$2:$C$4127, 3, FALSE), "")</f>
        <v/>
      </c>
      <c r="N556" s="216"/>
      <c r="O556" s="218">
        <f t="shared" si="8"/>
        <v>0</v>
      </c>
    </row>
    <row r="557" spans="2:15" s="66" customFormat="1" ht="12.75" customHeight="1" x14ac:dyDescent="0.2">
      <c r="B557" s="9">
        <v>535</v>
      </c>
      <c r="C557" s="211"/>
      <c r="D557" s="211"/>
      <c r="E557" s="212"/>
      <c r="F557" s="213" t="str">
        <f>IFERROR(VLOOKUP(E557, Z!$A$2:$C$4127, 3, FALSE), "")</f>
        <v/>
      </c>
      <c r="G557" s="214"/>
      <c r="H557" s="219"/>
      <c r="I557" s="219"/>
      <c r="J557" s="215"/>
      <c r="K557" s="211"/>
      <c r="L557" s="212"/>
      <c r="M557" s="213" t="str">
        <f>IFERROR(VLOOKUP(L557, Z!$A$2:$C$4127, 3, FALSE), "")</f>
        <v/>
      </c>
      <c r="N557" s="216"/>
      <c r="O557" s="218">
        <f t="shared" si="8"/>
        <v>0</v>
      </c>
    </row>
    <row r="558" spans="2:15" s="66" customFormat="1" ht="12.75" customHeight="1" x14ac:dyDescent="0.2">
      <c r="B558" s="9">
        <v>536</v>
      </c>
      <c r="C558" s="211"/>
      <c r="D558" s="211"/>
      <c r="E558" s="212"/>
      <c r="F558" s="213" t="str">
        <f>IFERROR(VLOOKUP(E558, Z!$A$2:$C$4127, 3, FALSE), "")</f>
        <v/>
      </c>
      <c r="G558" s="214"/>
      <c r="H558" s="219"/>
      <c r="I558" s="219"/>
      <c r="J558" s="215"/>
      <c r="K558" s="211"/>
      <c r="L558" s="212"/>
      <c r="M558" s="213" t="str">
        <f>IFERROR(VLOOKUP(L558, Z!$A$2:$C$4127, 3, FALSE), "")</f>
        <v/>
      </c>
      <c r="N558" s="216"/>
      <c r="O558" s="218">
        <f t="shared" si="8"/>
        <v>0</v>
      </c>
    </row>
    <row r="559" spans="2:15" s="66" customFormat="1" ht="12.75" customHeight="1" x14ac:dyDescent="0.2">
      <c r="B559" s="9">
        <v>537</v>
      </c>
      <c r="C559" s="211"/>
      <c r="D559" s="211"/>
      <c r="E559" s="212"/>
      <c r="F559" s="213" t="str">
        <f>IFERROR(VLOOKUP(E559, Z!$A$2:$C$4127, 3, FALSE), "")</f>
        <v/>
      </c>
      <c r="G559" s="214"/>
      <c r="H559" s="219"/>
      <c r="I559" s="219"/>
      <c r="J559" s="215"/>
      <c r="K559" s="211"/>
      <c r="L559" s="212"/>
      <c r="M559" s="213" t="str">
        <f>IFERROR(VLOOKUP(L559, Z!$A$2:$C$4127, 3, FALSE), "")</f>
        <v/>
      </c>
      <c r="N559" s="216"/>
      <c r="O559" s="218">
        <f t="shared" si="8"/>
        <v>0</v>
      </c>
    </row>
    <row r="560" spans="2:15" s="66" customFormat="1" ht="12.75" customHeight="1" x14ac:dyDescent="0.2">
      <c r="B560" s="9">
        <v>538</v>
      </c>
      <c r="C560" s="211"/>
      <c r="D560" s="211"/>
      <c r="E560" s="212"/>
      <c r="F560" s="213" t="str">
        <f>IFERROR(VLOOKUP(E560, Z!$A$2:$C$4127, 3, FALSE), "")</f>
        <v/>
      </c>
      <c r="G560" s="214"/>
      <c r="H560" s="219"/>
      <c r="I560" s="219"/>
      <c r="J560" s="215"/>
      <c r="K560" s="211"/>
      <c r="L560" s="212"/>
      <c r="M560" s="213" t="str">
        <f>IFERROR(VLOOKUP(L560, Z!$A$2:$C$4127, 3, FALSE), "")</f>
        <v/>
      </c>
      <c r="N560" s="216"/>
      <c r="O560" s="218">
        <f t="shared" si="8"/>
        <v>0</v>
      </c>
    </row>
    <row r="561" spans="2:15" s="66" customFormat="1" ht="12.75" customHeight="1" x14ac:dyDescent="0.2">
      <c r="B561" s="9">
        <v>539</v>
      </c>
      <c r="C561" s="211"/>
      <c r="D561" s="211"/>
      <c r="E561" s="212"/>
      <c r="F561" s="213" t="str">
        <f>IFERROR(VLOOKUP(E561, Z!$A$2:$C$4127, 3, FALSE), "")</f>
        <v/>
      </c>
      <c r="G561" s="214"/>
      <c r="H561" s="219"/>
      <c r="I561" s="219"/>
      <c r="J561" s="215"/>
      <c r="K561" s="211"/>
      <c r="L561" s="212"/>
      <c r="M561" s="213" t="str">
        <f>IFERROR(VLOOKUP(L561, Z!$A$2:$C$4127, 3, FALSE), "")</f>
        <v/>
      </c>
      <c r="N561" s="216"/>
      <c r="O561" s="218">
        <f t="shared" si="8"/>
        <v>0</v>
      </c>
    </row>
    <row r="562" spans="2:15" s="66" customFormat="1" ht="12.75" customHeight="1" x14ac:dyDescent="0.2">
      <c r="B562" s="9">
        <v>540</v>
      </c>
      <c r="C562" s="211"/>
      <c r="D562" s="211"/>
      <c r="E562" s="212"/>
      <c r="F562" s="213" t="str">
        <f>IFERROR(VLOOKUP(E562, Z!$A$2:$C$4127, 3, FALSE), "")</f>
        <v/>
      </c>
      <c r="G562" s="214"/>
      <c r="H562" s="219"/>
      <c r="I562" s="219"/>
      <c r="J562" s="215"/>
      <c r="K562" s="211"/>
      <c r="L562" s="212"/>
      <c r="M562" s="213" t="str">
        <f>IFERROR(VLOOKUP(L562, Z!$A$2:$C$4127, 3, FALSE), "")</f>
        <v/>
      </c>
      <c r="N562" s="216"/>
      <c r="O562" s="218">
        <f t="shared" si="8"/>
        <v>0</v>
      </c>
    </row>
    <row r="563" spans="2:15" s="66" customFormat="1" ht="12.75" customHeight="1" x14ac:dyDescent="0.2">
      <c r="B563" s="9">
        <v>541</v>
      </c>
      <c r="C563" s="211"/>
      <c r="D563" s="211"/>
      <c r="E563" s="212"/>
      <c r="F563" s="213" t="str">
        <f>IFERROR(VLOOKUP(E563, Z!$A$2:$C$4127, 3, FALSE), "")</f>
        <v/>
      </c>
      <c r="G563" s="214"/>
      <c r="H563" s="219"/>
      <c r="I563" s="219"/>
      <c r="J563" s="215"/>
      <c r="K563" s="211"/>
      <c r="L563" s="212"/>
      <c r="M563" s="213" t="str">
        <f>IFERROR(VLOOKUP(L563, Z!$A$2:$C$4127, 3, FALSE), "")</f>
        <v/>
      </c>
      <c r="N563" s="216"/>
      <c r="O563" s="218">
        <f t="shared" si="8"/>
        <v>0</v>
      </c>
    </row>
    <row r="564" spans="2:15" s="66" customFormat="1" ht="12.75" customHeight="1" x14ac:dyDescent="0.2">
      <c r="B564" s="9">
        <v>542</v>
      </c>
      <c r="C564" s="211"/>
      <c r="D564" s="211"/>
      <c r="E564" s="212"/>
      <c r="F564" s="213" t="str">
        <f>IFERROR(VLOOKUP(E564, Z!$A$2:$C$4127, 3, FALSE), "")</f>
        <v/>
      </c>
      <c r="G564" s="214"/>
      <c r="H564" s="219"/>
      <c r="I564" s="219"/>
      <c r="J564" s="215"/>
      <c r="K564" s="211"/>
      <c r="L564" s="212"/>
      <c r="M564" s="213" t="str">
        <f>IFERROR(VLOOKUP(L564, Z!$A$2:$C$4127, 3, FALSE), "")</f>
        <v/>
      </c>
      <c r="N564" s="216"/>
      <c r="O564" s="218">
        <f t="shared" si="8"/>
        <v>0</v>
      </c>
    </row>
    <row r="565" spans="2:15" s="66" customFormat="1" ht="12.75" customHeight="1" x14ac:dyDescent="0.2">
      <c r="B565" s="9">
        <v>543</v>
      </c>
      <c r="C565" s="211"/>
      <c r="D565" s="211"/>
      <c r="E565" s="212"/>
      <c r="F565" s="213" t="str">
        <f>IFERROR(VLOOKUP(E565, Z!$A$2:$C$4127, 3, FALSE), "")</f>
        <v/>
      </c>
      <c r="G565" s="214"/>
      <c r="H565" s="219"/>
      <c r="I565" s="219"/>
      <c r="J565" s="215"/>
      <c r="K565" s="211"/>
      <c r="L565" s="212"/>
      <c r="M565" s="213" t="str">
        <f>IFERROR(VLOOKUP(L565, Z!$A$2:$C$4127, 3, FALSE), "")</f>
        <v/>
      </c>
      <c r="N565" s="216"/>
      <c r="O565" s="218">
        <f t="shared" si="8"/>
        <v>0</v>
      </c>
    </row>
    <row r="566" spans="2:15" s="66" customFormat="1" ht="12.75" customHeight="1" x14ac:dyDescent="0.2">
      <c r="B566" s="9">
        <v>544</v>
      </c>
      <c r="C566" s="211"/>
      <c r="D566" s="211"/>
      <c r="E566" s="212"/>
      <c r="F566" s="213" t="str">
        <f>IFERROR(VLOOKUP(E566, Z!$A$2:$C$4127, 3, FALSE), "")</f>
        <v/>
      </c>
      <c r="G566" s="214"/>
      <c r="H566" s="219"/>
      <c r="I566" s="219"/>
      <c r="J566" s="215"/>
      <c r="K566" s="211"/>
      <c r="L566" s="212"/>
      <c r="M566" s="213" t="str">
        <f>IFERROR(VLOOKUP(L566, Z!$A$2:$C$4127, 3, FALSE), "")</f>
        <v/>
      </c>
      <c r="N566" s="216"/>
      <c r="O566" s="218">
        <f t="shared" si="8"/>
        <v>0</v>
      </c>
    </row>
    <row r="567" spans="2:15" s="66" customFormat="1" ht="12.75" customHeight="1" x14ac:dyDescent="0.2">
      <c r="B567" s="9">
        <v>545</v>
      </c>
      <c r="C567" s="211"/>
      <c r="D567" s="211"/>
      <c r="E567" s="212"/>
      <c r="F567" s="213" t="str">
        <f>IFERROR(VLOOKUP(E567, Z!$A$2:$C$4127, 3, FALSE), "")</f>
        <v/>
      </c>
      <c r="G567" s="214"/>
      <c r="H567" s="219"/>
      <c r="I567" s="219"/>
      <c r="J567" s="215"/>
      <c r="K567" s="211"/>
      <c r="L567" s="212"/>
      <c r="M567" s="213" t="str">
        <f>IFERROR(VLOOKUP(L567, Z!$A$2:$C$4127, 3, FALSE), "")</f>
        <v/>
      </c>
      <c r="N567" s="216"/>
      <c r="O567" s="218">
        <f t="shared" si="8"/>
        <v>0</v>
      </c>
    </row>
    <row r="568" spans="2:15" s="66" customFormat="1" ht="12.75" customHeight="1" x14ac:dyDescent="0.2">
      <c r="B568" s="9">
        <v>546</v>
      </c>
      <c r="C568" s="211"/>
      <c r="D568" s="211"/>
      <c r="E568" s="212"/>
      <c r="F568" s="213" t="str">
        <f>IFERROR(VLOOKUP(E568, Z!$A$2:$C$4127, 3, FALSE), "")</f>
        <v/>
      </c>
      <c r="G568" s="214"/>
      <c r="H568" s="219"/>
      <c r="I568" s="219"/>
      <c r="J568" s="215"/>
      <c r="K568" s="211"/>
      <c r="L568" s="212"/>
      <c r="M568" s="213" t="str">
        <f>IFERROR(VLOOKUP(L568, Z!$A$2:$C$4127, 3, FALSE), "")</f>
        <v/>
      </c>
      <c r="N568" s="216"/>
      <c r="O568" s="218">
        <f t="shared" si="8"/>
        <v>0</v>
      </c>
    </row>
    <row r="569" spans="2:15" s="66" customFormat="1" ht="12.75" customHeight="1" x14ac:dyDescent="0.2">
      <c r="B569" s="9">
        <v>547</v>
      </c>
      <c r="C569" s="211"/>
      <c r="D569" s="211"/>
      <c r="E569" s="212"/>
      <c r="F569" s="213" t="str">
        <f>IFERROR(VLOOKUP(E569, Z!$A$2:$C$4127, 3, FALSE), "")</f>
        <v/>
      </c>
      <c r="G569" s="214"/>
      <c r="H569" s="219"/>
      <c r="I569" s="219"/>
      <c r="J569" s="215"/>
      <c r="K569" s="211"/>
      <c r="L569" s="212"/>
      <c r="M569" s="213" t="str">
        <f>IFERROR(VLOOKUP(L569, Z!$A$2:$C$4127, 3, FALSE), "")</f>
        <v/>
      </c>
      <c r="N569" s="216"/>
      <c r="O569" s="218">
        <f t="shared" si="8"/>
        <v>0</v>
      </c>
    </row>
    <row r="570" spans="2:15" s="66" customFormat="1" ht="12.75" customHeight="1" x14ac:dyDescent="0.2">
      <c r="B570" s="9">
        <v>548</v>
      </c>
      <c r="C570" s="211"/>
      <c r="D570" s="211"/>
      <c r="E570" s="212"/>
      <c r="F570" s="213" t="str">
        <f>IFERROR(VLOOKUP(E570, Z!$A$2:$C$4127, 3, FALSE), "")</f>
        <v/>
      </c>
      <c r="G570" s="214"/>
      <c r="H570" s="219"/>
      <c r="I570" s="219"/>
      <c r="J570" s="215"/>
      <c r="K570" s="211"/>
      <c r="L570" s="212"/>
      <c r="M570" s="213" t="str">
        <f>IFERROR(VLOOKUP(L570, Z!$A$2:$C$4127, 3, FALSE), "")</f>
        <v/>
      </c>
      <c r="N570" s="216"/>
      <c r="O570" s="218">
        <f t="shared" si="8"/>
        <v>0</v>
      </c>
    </row>
    <row r="571" spans="2:15" s="66" customFormat="1" ht="12.75" customHeight="1" x14ac:dyDescent="0.2">
      <c r="B571" s="9">
        <v>549</v>
      </c>
      <c r="C571" s="211"/>
      <c r="D571" s="211"/>
      <c r="E571" s="212"/>
      <c r="F571" s="213" t="str">
        <f>IFERROR(VLOOKUP(E571, Z!$A$2:$C$4127, 3, FALSE), "")</f>
        <v/>
      </c>
      <c r="G571" s="214"/>
      <c r="H571" s="219"/>
      <c r="I571" s="219"/>
      <c r="J571" s="215"/>
      <c r="K571" s="211"/>
      <c r="L571" s="212"/>
      <c r="M571" s="213" t="str">
        <f>IFERROR(VLOOKUP(L571, Z!$A$2:$C$4127, 3, FALSE), "")</f>
        <v/>
      </c>
      <c r="N571" s="216"/>
      <c r="O571" s="218">
        <f t="shared" si="8"/>
        <v>0</v>
      </c>
    </row>
    <row r="572" spans="2:15" s="66" customFormat="1" ht="12.75" customHeight="1" x14ac:dyDescent="0.2">
      <c r="B572" s="9">
        <v>550</v>
      </c>
      <c r="C572" s="211"/>
      <c r="D572" s="211"/>
      <c r="E572" s="212"/>
      <c r="F572" s="213" t="str">
        <f>IFERROR(VLOOKUP(E572, Z!$A$2:$C$4127, 3, FALSE), "")</f>
        <v/>
      </c>
      <c r="G572" s="214"/>
      <c r="H572" s="219"/>
      <c r="I572" s="219"/>
      <c r="J572" s="215"/>
      <c r="K572" s="211"/>
      <c r="L572" s="212"/>
      <c r="M572" s="213" t="str">
        <f>IFERROR(VLOOKUP(L572, Z!$A$2:$C$4127, 3, FALSE), "")</f>
        <v/>
      </c>
      <c r="N572" s="216"/>
      <c r="O572" s="218">
        <f t="shared" si="8"/>
        <v>0</v>
      </c>
    </row>
    <row r="573" spans="2:15" s="66" customFormat="1" ht="12.75" customHeight="1" x14ac:dyDescent="0.2">
      <c r="B573" s="9">
        <v>551</v>
      </c>
      <c r="C573" s="211"/>
      <c r="D573" s="211"/>
      <c r="E573" s="212"/>
      <c r="F573" s="213" t="str">
        <f>IFERROR(VLOOKUP(E573, Z!$A$2:$C$4127, 3, FALSE), "")</f>
        <v/>
      </c>
      <c r="G573" s="214"/>
      <c r="H573" s="219"/>
      <c r="I573" s="219"/>
      <c r="J573" s="215"/>
      <c r="K573" s="211"/>
      <c r="L573" s="212"/>
      <c r="M573" s="213" t="str">
        <f>IFERROR(VLOOKUP(L573, Z!$A$2:$C$4127, 3, FALSE), "")</f>
        <v/>
      </c>
      <c r="N573" s="216"/>
      <c r="O573" s="218">
        <f t="shared" si="8"/>
        <v>0</v>
      </c>
    </row>
    <row r="574" spans="2:15" s="66" customFormat="1" ht="12.75" customHeight="1" x14ac:dyDescent="0.2">
      <c r="B574" s="9">
        <v>552</v>
      </c>
      <c r="C574" s="211"/>
      <c r="D574" s="211"/>
      <c r="E574" s="212"/>
      <c r="F574" s="213" t="str">
        <f>IFERROR(VLOOKUP(E574, Z!$A$2:$C$4127, 3, FALSE), "")</f>
        <v/>
      </c>
      <c r="G574" s="214"/>
      <c r="H574" s="219"/>
      <c r="I574" s="219"/>
      <c r="J574" s="215"/>
      <c r="K574" s="211"/>
      <c r="L574" s="212"/>
      <c r="M574" s="213" t="str">
        <f>IFERROR(VLOOKUP(L574, Z!$A$2:$C$4127, 3, FALSE), "")</f>
        <v/>
      </c>
      <c r="N574" s="216"/>
      <c r="O574" s="218">
        <f t="shared" si="8"/>
        <v>0</v>
      </c>
    </row>
    <row r="575" spans="2:15" s="66" customFormat="1" ht="12.75" customHeight="1" x14ac:dyDescent="0.2">
      <c r="B575" s="9">
        <v>553</v>
      </c>
      <c r="C575" s="211"/>
      <c r="D575" s="211"/>
      <c r="E575" s="212"/>
      <c r="F575" s="213" t="str">
        <f>IFERROR(VLOOKUP(E575, Z!$A$2:$C$4127, 3, FALSE), "")</f>
        <v/>
      </c>
      <c r="G575" s="214"/>
      <c r="H575" s="219"/>
      <c r="I575" s="219"/>
      <c r="J575" s="215"/>
      <c r="K575" s="211"/>
      <c r="L575" s="212"/>
      <c r="M575" s="213" t="str">
        <f>IFERROR(VLOOKUP(L575, Z!$A$2:$C$4127, 3, FALSE), "")</f>
        <v/>
      </c>
      <c r="N575" s="216"/>
      <c r="O575" s="218">
        <f t="shared" si="8"/>
        <v>0</v>
      </c>
    </row>
    <row r="576" spans="2:15" s="66" customFormat="1" ht="12.75" customHeight="1" x14ac:dyDescent="0.2">
      <c r="B576" s="9">
        <v>554</v>
      </c>
      <c r="C576" s="211"/>
      <c r="D576" s="211"/>
      <c r="E576" s="212"/>
      <c r="F576" s="213" t="str">
        <f>IFERROR(VLOOKUP(E576, Z!$A$2:$C$4127, 3, FALSE), "")</f>
        <v/>
      </c>
      <c r="G576" s="214"/>
      <c r="H576" s="219"/>
      <c r="I576" s="219"/>
      <c r="J576" s="215"/>
      <c r="K576" s="211"/>
      <c r="L576" s="212"/>
      <c r="M576" s="213" t="str">
        <f>IFERROR(VLOOKUP(L576, Z!$A$2:$C$4127, 3, FALSE), "")</f>
        <v/>
      </c>
      <c r="N576" s="216"/>
      <c r="O576" s="218">
        <f t="shared" si="8"/>
        <v>0</v>
      </c>
    </row>
    <row r="577" spans="2:15" s="66" customFormat="1" ht="12.75" customHeight="1" x14ac:dyDescent="0.2">
      <c r="B577" s="9">
        <v>555</v>
      </c>
      <c r="C577" s="211"/>
      <c r="D577" s="211"/>
      <c r="E577" s="212"/>
      <c r="F577" s="213" t="str">
        <f>IFERROR(VLOOKUP(E577, Z!$A$2:$C$4127, 3, FALSE), "")</f>
        <v/>
      </c>
      <c r="G577" s="214"/>
      <c r="H577" s="219"/>
      <c r="I577" s="219"/>
      <c r="J577" s="215"/>
      <c r="K577" s="211"/>
      <c r="L577" s="212"/>
      <c r="M577" s="213" t="str">
        <f>IFERROR(VLOOKUP(L577, Z!$A$2:$C$4127, 3, FALSE), "")</f>
        <v/>
      </c>
      <c r="N577" s="216"/>
      <c r="O577" s="218">
        <f t="shared" si="8"/>
        <v>0</v>
      </c>
    </row>
    <row r="578" spans="2:15" s="66" customFormat="1" ht="12.75" customHeight="1" x14ac:dyDescent="0.2">
      <c r="B578" s="9">
        <v>556</v>
      </c>
      <c r="C578" s="211"/>
      <c r="D578" s="211"/>
      <c r="E578" s="212"/>
      <c r="F578" s="213" t="str">
        <f>IFERROR(VLOOKUP(E578, Z!$A$2:$C$4127, 3, FALSE), "")</f>
        <v/>
      </c>
      <c r="G578" s="214"/>
      <c r="H578" s="219"/>
      <c r="I578" s="219"/>
      <c r="J578" s="215"/>
      <c r="K578" s="211"/>
      <c r="L578" s="212"/>
      <c r="M578" s="213" t="str">
        <f>IFERROR(VLOOKUP(L578, Z!$A$2:$C$4127, 3, FALSE), "")</f>
        <v/>
      </c>
      <c r="N578" s="216"/>
      <c r="O578" s="218">
        <f t="shared" si="8"/>
        <v>0</v>
      </c>
    </row>
    <row r="579" spans="2:15" s="66" customFormat="1" ht="12.75" customHeight="1" x14ac:dyDescent="0.2">
      <c r="B579" s="9">
        <v>557</v>
      </c>
      <c r="C579" s="211"/>
      <c r="D579" s="211"/>
      <c r="E579" s="212"/>
      <c r="F579" s="213" t="str">
        <f>IFERROR(VLOOKUP(E579, Z!$A$2:$C$4127, 3, FALSE), "")</f>
        <v/>
      </c>
      <c r="G579" s="214"/>
      <c r="H579" s="219"/>
      <c r="I579" s="219"/>
      <c r="J579" s="215"/>
      <c r="K579" s="211"/>
      <c r="L579" s="212"/>
      <c r="M579" s="213" t="str">
        <f>IFERROR(VLOOKUP(L579, Z!$A$2:$C$4127, 3, FALSE), "")</f>
        <v/>
      </c>
      <c r="N579" s="216"/>
      <c r="O579" s="218">
        <f t="shared" si="8"/>
        <v>0</v>
      </c>
    </row>
    <row r="580" spans="2:15" s="66" customFormat="1" ht="12.75" customHeight="1" x14ac:dyDescent="0.2">
      <c r="B580" s="9">
        <v>558</v>
      </c>
      <c r="C580" s="211"/>
      <c r="D580" s="211"/>
      <c r="E580" s="212"/>
      <c r="F580" s="213" t="str">
        <f>IFERROR(VLOOKUP(E580, Z!$A$2:$C$4127, 3, FALSE), "")</f>
        <v/>
      </c>
      <c r="G580" s="214"/>
      <c r="H580" s="219"/>
      <c r="I580" s="219"/>
      <c r="J580" s="215"/>
      <c r="K580" s="211"/>
      <c r="L580" s="212"/>
      <c r="M580" s="213" t="str">
        <f>IFERROR(VLOOKUP(L580, Z!$A$2:$C$4127, 3, FALSE), "")</f>
        <v/>
      </c>
      <c r="N580" s="216"/>
      <c r="O580" s="218">
        <f t="shared" si="8"/>
        <v>0</v>
      </c>
    </row>
    <row r="581" spans="2:15" s="66" customFormat="1" ht="12.75" customHeight="1" x14ac:dyDescent="0.2">
      <c r="B581" s="9">
        <v>559</v>
      </c>
      <c r="C581" s="211"/>
      <c r="D581" s="211"/>
      <c r="E581" s="212"/>
      <c r="F581" s="213" t="str">
        <f>IFERROR(VLOOKUP(E581, Z!$A$2:$C$4127, 3, FALSE), "")</f>
        <v/>
      </c>
      <c r="G581" s="214"/>
      <c r="H581" s="219"/>
      <c r="I581" s="219"/>
      <c r="J581" s="215"/>
      <c r="K581" s="211"/>
      <c r="L581" s="212"/>
      <c r="M581" s="213" t="str">
        <f>IFERROR(VLOOKUP(L581, Z!$A$2:$C$4127, 3, FALSE), "")</f>
        <v/>
      </c>
      <c r="N581" s="216"/>
      <c r="O581" s="218">
        <f t="shared" si="8"/>
        <v>0</v>
      </c>
    </row>
    <row r="582" spans="2:15" s="66" customFormat="1" ht="12.75" customHeight="1" x14ac:dyDescent="0.2">
      <c r="B582" s="9">
        <v>560</v>
      </c>
      <c r="C582" s="211"/>
      <c r="D582" s="211"/>
      <c r="E582" s="212"/>
      <c r="F582" s="213" t="str">
        <f>IFERROR(VLOOKUP(E582, Z!$A$2:$C$4127, 3, FALSE), "")</f>
        <v/>
      </c>
      <c r="G582" s="214"/>
      <c r="H582" s="219"/>
      <c r="I582" s="219"/>
      <c r="J582" s="215"/>
      <c r="K582" s="211"/>
      <c r="L582" s="212"/>
      <c r="M582" s="213" t="str">
        <f>IFERROR(VLOOKUP(L582, Z!$A$2:$C$4127, 3, FALSE), "")</f>
        <v/>
      </c>
      <c r="N582" s="216"/>
      <c r="O582" s="218">
        <f t="shared" si="8"/>
        <v>0</v>
      </c>
    </row>
    <row r="583" spans="2:15" s="66" customFormat="1" ht="12.75" customHeight="1" x14ac:dyDescent="0.2">
      <c r="B583" s="9">
        <v>561</v>
      </c>
      <c r="C583" s="211"/>
      <c r="D583" s="211"/>
      <c r="E583" s="212"/>
      <c r="F583" s="213" t="str">
        <f>IFERROR(VLOOKUP(E583, Z!$A$2:$C$4127, 3, FALSE), "")</f>
        <v/>
      </c>
      <c r="G583" s="214"/>
      <c r="H583" s="219"/>
      <c r="I583" s="219"/>
      <c r="J583" s="215"/>
      <c r="K583" s="211"/>
      <c r="L583" s="212"/>
      <c r="M583" s="213" t="str">
        <f>IFERROR(VLOOKUP(L583, Z!$A$2:$C$4127, 3, FALSE), "")</f>
        <v/>
      </c>
      <c r="N583" s="216"/>
      <c r="O583" s="218">
        <f t="shared" si="8"/>
        <v>0</v>
      </c>
    </row>
    <row r="584" spans="2:15" s="66" customFormat="1" ht="12.75" customHeight="1" x14ac:dyDescent="0.2">
      <c r="B584" s="9">
        <v>562</v>
      </c>
      <c r="C584" s="211"/>
      <c r="D584" s="211"/>
      <c r="E584" s="212"/>
      <c r="F584" s="213" t="str">
        <f>IFERROR(VLOOKUP(E584, Z!$A$2:$C$4127, 3, FALSE), "")</f>
        <v/>
      </c>
      <c r="G584" s="214"/>
      <c r="H584" s="219"/>
      <c r="I584" s="219"/>
      <c r="J584" s="215"/>
      <c r="K584" s="211"/>
      <c r="L584" s="212"/>
      <c r="M584" s="213" t="str">
        <f>IFERROR(VLOOKUP(L584, Z!$A$2:$C$4127, 3, FALSE), "")</f>
        <v/>
      </c>
      <c r="N584" s="216"/>
      <c r="O584" s="218">
        <f t="shared" si="8"/>
        <v>0</v>
      </c>
    </row>
    <row r="585" spans="2:15" s="66" customFormat="1" ht="12.75" customHeight="1" x14ac:dyDescent="0.2">
      <c r="B585" s="9">
        <v>563</v>
      </c>
      <c r="C585" s="211"/>
      <c r="D585" s="211"/>
      <c r="E585" s="212"/>
      <c r="F585" s="213" t="str">
        <f>IFERROR(VLOOKUP(E585, Z!$A$2:$C$4127, 3, FALSE), "")</f>
        <v/>
      </c>
      <c r="G585" s="214"/>
      <c r="H585" s="219"/>
      <c r="I585" s="219"/>
      <c r="J585" s="215"/>
      <c r="K585" s="211"/>
      <c r="L585" s="212"/>
      <c r="M585" s="213" t="str">
        <f>IFERROR(VLOOKUP(L585, Z!$A$2:$C$4127, 3, FALSE), "")</f>
        <v/>
      </c>
      <c r="N585" s="216"/>
      <c r="O585" s="218">
        <f t="shared" si="8"/>
        <v>0</v>
      </c>
    </row>
    <row r="586" spans="2:15" s="66" customFormat="1" ht="12.75" customHeight="1" x14ac:dyDescent="0.2">
      <c r="B586" s="9">
        <v>564</v>
      </c>
      <c r="C586" s="211"/>
      <c r="D586" s="211"/>
      <c r="E586" s="212"/>
      <c r="F586" s="213" t="str">
        <f>IFERROR(VLOOKUP(E586, Z!$A$2:$C$4127, 3, FALSE), "")</f>
        <v/>
      </c>
      <c r="G586" s="214"/>
      <c r="H586" s="219"/>
      <c r="I586" s="219"/>
      <c r="J586" s="215"/>
      <c r="K586" s="211"/>
      <c r="L586" s="212"/>
      <c r="M586" s="213" t="str">
        <f>IFERROR(VLOOKUP(L586, Z!$A$2:$C$4127, 3, FALSE), "")</f>
        <v/>
      </c>
      <c r="N586" s="216"/>
      <c r="O586" s="218">
        <f t="shared" si="8"/>
        <v>0</v>
      </c>
    </row>
    <row r="587" spans="2:15" s="66" customFormat="1" ht="12.75" customHeight="1" x14ac:dyDescent="0.2">
      <c r="B587" s="9">
        <v>565</v>
      </c>
      <c r="C587" s="211"/>
      <c r="D587" s="211"/>
      <c r="E587" s="212"/>
      <c r="F587" s="213" t="str">
        <f>IFERROR(VLOOKUP(E587, Z!$A$2:$C$4127, 3, FALSE), "")</f>
        <v/>
      </c>
      <c r="G587" s="214"/>
      <c r="H587" s="219"/>
      <c r="I587" s="219"/>
      <c r="J587" s="215"/>
      <c r="K587" s="211"/>
      <c r="L587" s="212"/>
      <c r="M587" s="213" t="str">
        <f>IFERROR(VLOOKUP(L587, Z!$A$2:$C$4127, 3, FALSE), "")</f>
        <v/>
      </c>
      <c r="N587" s="216"/>
      <c r="O587" s="218">
        <f t="shared" si="8"/>
        <v>0</v>
      </c>
    </row>
    <row r="588" spans="2:15" s="66" customFormat="1" ht="12.75" customHeight="1" x14ac:dyDescent="0.2">
      <c r="B588" s="9">
        <v>566</v>
      </c>
      <c r="C588" s="211"/>
      <c r="D588" s="211"/>
      <c r="E588" s="212"/>
      <c r="F588" s="213" t="str">
        <f>IFERROR(VLOOKUP(E588, Z!$A$2:$C$4127, 3, FALSE), "")</f>
        <v/>
      </c>
      <c r="G588" s="214"/>
      <c r="H588" s="219"/>
      <c r="I588" s="219"/>
      <c r="J588" s="215"/>
      <c r="K588" s="211"/>
      <c r="L588" s="212"/>
      <c r="M588" s="213" t="str">
        <f>IFERROR(VLOOKUP(L588, Z!$A$2:$C$4127, 3, FALSE), "")</f>
        <v/>
      </c>
      <c r="N588" s="216"/>
      <c r="O588" s="218">
        <f t="shared" si="8"/>
        <v>0</v>
      </c>
    </row>
    <row r="589" spans="2:15" s="66" customFormat="1" ht="12.75" customHeight="1" x14ac:dyDescent="0.2">
      <c r="B589" s="9">
        <v>567</v>
      </c>
      <c r="C589" s="211"/>
      <c r="D589" s="211"/>
      <c r="E589" s="212"/>
      <c r="F589" s="213" t="str">
        <f>IFERROR(VLOOKUP(E589, Z!$A$2:$C$4127, 3, FALSE), "")</f>
        <v/>
      </c>
      <c r="G589" s="214"/>
      <c r="H589" s="219"/>
      <c r="I589" s="219"/>
      <c r="J589" s="215"/>
      <c r="K589" s="211"/>
      <c r="L589" s="212"/>
      <c r="M589" s="213" t="str">
        <f>IFERROR(VLOOKUP(L589, Z!$A$2:$C$4127, 3, FALSE), "")</f>
        <v/>
      </c>
      <c r="N589" s="216"/>
      <c r="O589" s="218">
        <f t="shared" si="8"/>
        <v>0</v>
      </c>
    </row>
    <row r="590" spans="2:15" s="66" customFormat="1" ht="12.75" customHeight="1" x14ac:dyDescent="0.2">
      <c r="B590" s="9">
        <v>568</v>
      </c>
      <c r="C590" s="211"/>
      <c r="D590" s="211"/>
      <c r="E590" s="212"/>
      <c r="F590" s="213" t="str">
        <f>IFERROR(VLOOKUP(E590, Z!$A$2:$C$4127, 3, FALSE), "")</f>
        <v/>
      </c>
      <c r="G590" s="214"/>
      <c r="H590" s="219"/>
      <c r="I590" s="219"/>
      <c r="J590" s="215"/>
      <c r="K590" s="211"/>
      <c r="L590" s="212"/>
      <c r="M590" s="213" t="str">
        <f>IFERROR(VLOOKUP(L590, Z!$A$2:$C$4127, 3, FALSE), "")</f>
        <v/>
      </c>
      <c r="N590" s="216"/>
      <c r="O590" s="218">
        <f t="shared" si="8"/>
        <v>0</v>
      </c>
    </row>
    <row r="591" spans="2:15" s="66" customFormat="1" ht="12.75" customHeight="1" x14ac:dyDescent="0.2">
      <c r="B591" s="9">
        <v>569</v>
      </c>
      <c r="C591" s="211"/>
      <c r="D591" s="211"/>
      <c r="E591" s="212"/>
      <c r="F591" s="213" t="str">
        <f>IFERROR(VLOOKUP(E591, Z!$A$2:$C$4127, 3, FALSE), "")</f>
        <v/>
      </c>
      <c r="G591" s="214"/>
      <c r="H591" s="219"/>
      <c r="I591" s="219"/>
      <c r="J591" s="215"/>
      <c r="K591" s="211"/>
      <c r="L591" s="212"/>
      <c r="M591" s="213" t="str">
        <f>IFERROR(VLOOKUP(L591, Z!$A$2:$C$4127, 3, FALSE), "")</f>
        <v/>
      </c>
      <c r="N591" s="216"/>
      <c r="O591" s="218">
        <f t="shared" si="8"/>
        <v>0</v>
      </c>
    </row>
    <row r="592" spans="2:15" s="66" customFormat="1" ht="12.75" customHeight="1" x14ac:dyDescent="0.2">
      <c r="B592" s="9">
        <v>570</v>
      </c>
      <c r="C592" s="211"/>
      <c r="D592" s="211"/>
      <c r="E592" s="212"/>
      <c r="F592" s="213" t="str">
        <f>IFERROR(VLOOKUP(E592, Z!$A$2:$C$4127, 3, FALSE), "")</f>
        <v/>
      </c>
      <c r="G592" s="214"/>
      <c r="H592" s="219"/>
      <c r="I592" s="219"/>
      <c r="J592" s="215"/>
      <c r="K592" s="211"/>
      <c r="L592" s="212"/>
      <c r="M592" s="213" t="str">
        <f>IFERROR(VLOOKUP(L592, Z!$A$2:$C$4127, 3, FALSE), "")</f>
        <v/>
      </c>
      <c r="N592" s="216"/>
      <c r="O592" s="218">
        <f t="shared" si="8"/>
        <v>0</v>
      </c>
    </row>
    <row r="593" spans="2:15" s="66" customFormat="1" ht="12.75" customHeight="1" x14ac:dyDescent="0.2">
      <c r="B593" s="9">
        <v>571</v>
      </c>
      <c r="C593" s="211"/>
      <c r="D593" s="211"/>
      <c r="E593" s="212"/>
      <c r="F593" s="213" t="str">
        <f>IFERROR(VLOOKUP(E593, Z!$A$2:$C$4127, 3, FALSE), "")</f>
        <v/>
      </c>
      <c r="G593" s="214"/>
      <c r="H593" s="219"/>
      <c r="I593" s="219"/>
      <c r="J593" s="215"/>
      <c r="K593" s="211"/>
      <c r="L593" s="212"/>
      <c r="M593" s="213" t="str">
        <f>IFERROR(VLOOKUP(L593, Z!$A$2:$C$4127, 3, FALSE), "")</f>
        <v/>
      </c>
      <c r="N593" s="216"/>
      <c r="O593" s="218">
        <f t="shared" si="8"/>
        <v>0</v>
      </c>
    </row>
    <row r="594" spans="2:15" s="66" customFormat="1" ht="12.75" customHeight="1" x14ac:dyDescent="0.2">
      <c r="B594" s="9">
        <v>572</v>
      </c>
      <c r="C594" s="211"/>
      <c r="D594" s="211"/>
      <c r="E594" s="212"/>
      <c r="F594" s="213" t="str">
        <f>IFERROR(VLOOKUP(E594, Z!$A$2:$C$4127, 3, FALSE), "")</f>
        <v/>
      </c>
      <c r="G594" s="214"/>
      <c r="H594" s="219"/>
      <c r="I594" s="219"/>
      <c r="J594" s="215"/>
      <c r="K594" s="211"/>
      <c r="L594" s="212"/>
      <c r="M594" s="213" t="str">
        <f>IFERROR(VLOOKUP(L594, Z!$A$2:$C$4127, 3, FALSE), "")</f>
        <v/>
      </c>
      <c r="N594" s="216"/>
      <c r="O594" s="218">
        <f t="shared" si="8"/>
        <v>0</v>
      </c>
    </row>
    <row r="595" spans="2:15" s="66" customFormat="1" ht="12.75" customHeight="1" x14ac:dyDescent="0.2">
      <c r="B595" s="9">
        <v>573</v>
      </c>
      <c r="C595" s="211"/>
      <c r="D595" s="211"/>
      <c r="E595" s="212"/>
      <c r="F595" s="213" t="str">
        <f>IFERROR(VLOOKUP(E595, Z!$A$2:$C$4127, 3, FALSE), "")</f>
        <v/>
      </c>
      <c r="G595" s="214"/>
      <c r="H595" s="219"/>
      <c r="I595" s="219"/>
      <c r="J595" s="215"/>
      <c r="K595" s="211"/>
      <c r="L595" s="212"/>
      <c r="M595" s="213" t="str">
        <f>IFERROR(VLOOKUP(L595, Z!$A$2:$C$4127, 3, FALSE), "")</f>
        <v/>
      </c>
      <c r="N595" s="216"/>
      <c r="O595" s="218">
        <f t="shared" si="8"/>
        <v>0</v>
      </c>
    </row>
    <row r="596" spans="2:15" s="66" customFormat="1" ht="12.75" customHeight="1" x14ac:dyDescent="0.2">
      <c r="B596" s="9">
        <v>574</v>
      </c>
      <c r="C596" s="211"/>
      <c r="D596" s="211"/>
      <c r="E596" s="212"/>
      <c r="F596" s="213" t="str">
        <f>IFERROR(VLOOKUP(E596, Z!$A$2:$C$4127, 3, FALSE), "")</f>
        <v/>
      </c>
      <c r="G596" s="214"/>
      <c r="H596" s="219"/>
      <c r="I596" s="219"/>
      <c r="J596" s="215"/>
      <c r="K596" s="211"/>
      <c r="L596" s="212"/>
      <c r="M596" s="213" t="str">
        <f>IFERROR(VLOOKUP(L596, Z!$A$2:$C$4127, 3, FALSE), "")</f>
        <v/>
      </c>
      <c r="N596" s="216"/>
      <c r="O596" s="218">
        <f t="shared" si="8"/>
        <v>0</v>
      </c>
    </row>
    <row r="597" spans="2:15" s="66" customFormat="1" ht="12.75" customHeight="1" x14ac:dyDescent="0.2">
      <c r="B597" s="9">
        <v>575</v>
      </c>
      <c r="C597" s="211"/>
      <c r="D597" s="211"/>
      <c r="E597" s="212"/>
      <c r="F597" s="213" t="str">
        <f>IFERROR(VLOOKUP(E597, Z!$A$2:$C$4127, 3, FALSE), "")</f>
        <v/>
      </c>
      <c r="G597" s="214"/>
      <c r="H597" s="219"/>
      <c r="I597" s="219"/>
      <c r="J597" s="215"/>
      <c r="K597" s="211"/>
      <c r="L597" s="212"/>
      <c r="M597" s="213" t="str">
        <f>IFERROR(VLOOKUP(L597, Z!$A$2:$C$4127, 3, FALSE), "")</f>
        <v/>
      </c>
      <c r="N597" s="216"/>
      <c r="O597" s="218">
        <f t="shared" si="8"/>
        <v>0</v>
      </c>
    </row>
    <row r="598" spans="2:15" s="66" customFormat="1" ht="12.75" customHeight="1" x14ac:dyDescent="0.2">
      <c r="B598" s="9">
        <v>576</v>
      </c>
      <c r="C598" s="211"/>
      <c r="D598" s="211"/>
      <c r="E598" s="212"/>
      <c r="F598" s="213" t="str">
        <f>IFERROR(VLOOKUP(E598, Z!$A$2:$C$4127, 3, FALSE), "")</f>
        <v/>
      </c>
      <c r="G598" s="214"/>
      <c r="H598" s="219"/>
      <c r="I598" s="219"/>
      <c r="J598" s="215"/>
      <c r="K598" s="211"/>
      <c r="L598" s="212"/>
      <c r="M598" s="213" t="str">
        <f>IFERROR(VLOOKUP(L598, Z!$A$2:$C$4127, 3, FALSE), "")</f>
        <v/>
      </c>
      <c r="N598" s="216"/>
      <c r="O598" s="218">
        <f t="shared" si="8"/>
        <v>0</v>
      </c>
    </row>
    <row r="599" spans="2:15" s="66" customFormat="1" ht="12.75" customHeight="1" x14ac:dyDescent="0.2">
      <c r="B599" s="9">
        <v>577</v>
      </c>
      <c r="C599" s="211"/>
      <c r="D599" s="211"/>
      <c r="E599" s="212"/>
      <c r="F599" s="213" t="str">
        <f>IFERROR(VLOOKUP(E599, Z!$A$2:$C$4127, 3, FALSE), "")</f>
        <v/>
      </c>
      <c r="G599" s="214"/>
      <c r="H599" s="219"/>
      <c r="I599" s="219"/>
      <c r="J599" s="215"/>
      <c r="K599" s="211"/>
      <c r="L599" s="212"/>
      <c r="M599" s="213" t="str">
        <f>IFERROR(VLOOKUP(L599, Z!$A$2:$C$4127, 3, FALSE), "")</f>
        <v/>
      </c>
      <c r="N599" s="216"/>
      <c r="O599" s="218">
        <f t="shared" si="8"/>
        <v>0</v>
      </c>
    </row>
    <row r="600" spans="2:15" s="66" customFormat="1" ht="12.75" customHeight="1" x14ac:dyDescent="0.2">
      <c r="B600" s="9">
        <v>578</v>
      </c>
      <c r="C600" s="211"/>
      <c r="D600" s="211"/>
      <c r="E600" s="212"/>
      <c r="F600" s="213" t="str">
        <f>IFERROR(VLOOKUP(E600, Z!$A$2:$C$4127, 3, FALSE), "")</f>
        <v/>
      </c>
      <c r="G600" s="214"/>
      <c r="H600" s="219"/>
      <c r="I600" s="219"/>
      <c r="J600" s="215"/>
      <c r="K600" s="211"/>
      <c r="L600" s="212"/>
      <c r="M600" s="213" t="str">
        <f>IFERROR(VLOOKUP(L600, Z!$A$2:$C$4127, 3, FALSE), "")</f>
        <v/>
      </c>
      <c r="N600" s="216"/>
      <c r="O600" s="218">
        <f t="shared" ref="O600:O663" si="9">MAX(0, 8*0.75*(H600-I600))</f>
        <v>0</v>
      </c>
    </row>
    <row r="601" spans="2:15" s="66" customFormat="1" ht="12.75" customHeight="1" x14ac:dyDescent="0.2">
      <c r="B601" s="9">
        <v>579</v>
      </c>
      <c r="C601" s="211"/>
      <c r="D601" s="211"/>
      <c r="E601" s="212"/>
      <c r="F601" s="213" t="str">
        <f>IFERROR(VLOOKUP(E601, Z!$A$2:$C$4127, 3, FALSE), "")</f>
        <v/>
      </c>
      <c r="G601" s="214"/>
      <c r="H601" s="219"/>
      <c r="I601" s="219"/>
      <c r="J601" s="215"/>
      <c r="K601" s="211"/>
      <c r="L601" s="212"/>
      <c r="M601" s="213" t="str">
        <f>IFERROR(VLOOKUP(L601, Z!$A$2:$C$4127, 3, FALSE), "")</f>
        <v/>
      </c>
      <c r="N601" s="216"/>
      <c r="O601" s="218">
        <f t="shared" si="9"/>
        <v>0</v>
      </c>
    </row>
    <row r="602" spans="2:15" s="66" customFormat="1" ht="12.75" customHeight="1" x14ac:dyDescent="0.2">
      <c r="B602" s="9">
        <v>580</v>
      </c>
      <c r="C602" s="211"/>
      <c r="D602" s="211"/>
      <c r="E602" s="212"/>
      <c r="F602" s="213" t="str">
        <f>IFERROR(VLOOKUP(E602, Z!$A$2:$C$4127, 3, FALSE), "")</f>
        <v/>
      </c>
      <c r="G602" s="214"/>
      <c r="H602" s="219"/>
      <c r="I602" s="219"/>
      <c r="J602" s="215"/>
      <c r="K602" s="211"/>
      <c r="L602" s="212"/>
      <c r="M602" s="213" t="str">
        <f>IFERROR(VLOOKUP(L602, Z!$A$2:$C$4127, 3, FALSE), "")</f>
        <v/>
      </c>
      <c r="N602" s="216"/>
      <c r="O602" s="218">
        <f t="shared" si="9"/>
        <v>0</v>
      </c>
    </row>
    <row r="603" spans="2:15" s="66" customFormat="1" ht="12.75" customHeight="1" x14ac:dyDescent="0.2">
      <c r="B603" s="9">
        <v>581</v>
      </c>
      <c r="C603" s="211"/>
      <c r="D603" s="211"/>
      <c r="E603" s="212"/>
      <c r="F603" s="213" t="str">
        <f>IFERROR(VLOOKUP(E603, Z!$A$2:$C$4127, 3, FALSE), "")</f>
        <v/>
      </c>
      <c r="G603" s="214"/>
      <c r="H603" s="219"/>
      <c r="I603" s="219"/>
      <c r="J603" s="215"/>
      <c r="K603" s="211"/>
      <c r="L603" s="212"/>
      <c r="M603" s="213" t="str">
        <f>IFERROR(VLOOKUP(L603, Z!$A$2:$C$4127, 3, FALSE), "")</f>
        <v/>
      </c>
      <c r="N603" s="216"/>
      <c r="O603" s="218">
        <f t="shared" si="9"/>
        <v>0</v>
      </c>
    </row>
    <row r="604" spans="2:15" s="66" customFormat="1" ht="12.75" customHeight="1" x14ac:dyDescent="0.2">
      <c r="B604" s="9">
        <v>582</v>
      </c>
      <c r="C604" s="211"/>
      <c r="D604" s="211"/>
      <c r="E604" s="212"/>
      <c r="F604" s="213" t="str">
        <f>IFERROR(VLOOKUP(E604, Z!$A$2:$C$4127, 3, FALSE), "")</f>
        <v/>
      </c>
      <c r="G604" s="214"/>
      <c r="H604" s="219"/>
      <c r="I604" s="219"/>
      <c r="J604" s="215"/>
      <c r="K604" s="211"/>
      <c r="L604" s="212"/>
      <c r="M604" s="213" t="str">
        <f>IFERROR(VLOOKUP(L604, Z!$A$2:$C$4127, 3, FALSE), "")</f>
        <v/>
      </c>
      <c r="N604" s="216"/>
      <c r="O604" s="218">
        <f t="shared" si="9"/>
        <v>0</v>
      </c>
    </row>
    <row r="605" spans="2:15" s="66" customFormat="1" ht="12.75" customHeight="1" x14ac:dyDescent="0.2">
      <c r="B605" s="9">
        <v>583</v>
      </c>
      <c r="C605" s="211"/>
      <c r="D605" s="211"/>
      <c r="E605" s="212"/>
      <c r="F605" s="213" t="str">
        <f>IFERROR(VLOOKUP(E605, Z!$A$2:$C$4127, 3, FALSE), "")</f>
        <v/>
      </c>
      <c r="G605" s="214"/>
      <c r="H605" s="219"/>
      <c r="I605" s="219"/>
      <c r="J605" s="215"/>
      <c r="K605" s="211"/>
      <c r="L605" s="212"/>
      <c r="M605" s="213" t="str">
        <f>IFERROR(VLOOKUP(L605, Z!$A$2:$C$4127, 3, FALSE), "")</f>
        <v/>
      </c>
      <c r="N605" s="216"/>
      <c r="O605" s="218">
        <f t="shared" si="9"/>
        <v>0</v>
      </c>
    </row>
    <row r="606" spans="2:15" s="66" customFormat="1" ht="12.75" customHeight="1" x14ac:dyDescent="0.2">
      <c r="B606" s="9">
        <v>584</v>
      </c>
      <c r="C606" s="211"/>
      <c r="D606" s="211"/>
      <c r="E606" s="212"/>
      <c r="F606" s="213" t="str">
        <f>IFERROR(VLOOKUP(E606, Z!$A$2:$C$4127, 3, FALSE), "")</f>
        <v/>
      </c>
      <c r="G606" s="214"/>
      <c r="H606" s="219"/>
      <c r="I606" s="219"/>
      <c r="J606" s="215"/>
      <c r="K606" s="211"/>
      <c r="L606" s="212"/>
      <c r="M606" s="213" t="str">
        <f>IFERROR(VLOOKUP(L606, Z!$A$2:$C$4127, 3, FALSE), "")</f>
        <v/>
      </c>
      <c r="N606" s="216"/>
      <c r="O606" s="218">
        <f t="shared" si="9"/>
        <v>0</v>
      </c>
    </row>
    <row r="607" spans="2:15" s="66" customFormat="1" ht="12.75" customHeight="1" x14ac:dyDescent="0.2">
      <c r="B607" s="9">
        <v>585</v>
      </c>
      <c r="C607" s="211"/>
      <c r="D607" s="211"/>
      <c r="E607" s="212"/>
      <c r="F607" s="213" t="str">
        <f>IFERROR(VLOOKUP(E607, Z!$A$2:$C$4127, 3, FALSE), "")</f>
        <v/>
      </c>
      <c r="G607" s="214"/>
      <c r="H607" s="219"/>
      <c r="I607" s="219"/>
      <c r="J607" s="215"/>
      <c r="K607" s="211"/>
      <c r="L607" s="212"/>
      <c r="M607" s="213" t="str">
        <f>IFERROR(VLOOKUP(L607, Z!$A$2:$C$4127, 3, FALSE), "")</f>
        <v/>
      </c>
      <c r="N607" s="216"/>
      <c r="O607" s="218">
        <f t="shared" si="9"/>
        <v>0</v>
      </c>
    </row>
    <row r="608" spans="2:15" s="66" customFormat="1" ht="12.75" customHeight="1" x14ac:dyDescent="0.2">
      <c r="B608" s="9">
        <v>586</v>
      </c>
      <c r="C608" s="211"/>
      <c r="D608" s="211"/>
      <c r="E608" s="212"/>
      <c r="F608" s="213" t="str">
        <f>IFERROR(VLOOKUP(E608, Z!$A$2:$C$4127, 3, FALSE), "")</f>
        <v/>
      </c>
      <c r="G608" s="214"/>
      <c r="H608" s="219"/>
      <c r="I608" s="219"/>
      <c r="J608" s="215"/>
      <c r="K608" s="211"/>
      <c r="L608" s="212"/>
      <c r="M608" s="213" t="str">
        <f>IFERROR(VLOOKUP(L608, Z!$A$2:$C$4127, 3, FALSE), "")</f>
        <v/>
      </c>
      <c r="N608" s="216"/>
      <c r="O608" s="218">
        <f t="shared" si="9"/>
        <v>0</v>
      </c>
    </row>
    <row r="609" spans="2:15" s="66" customFormat="1" ht="12.75" customHeight="1" x14ac:dyDescent="0.2">
      <c r="B609" s="9">
        <v>587</v>
      </c>
      <c r="C609" s="211"/>
      <c r="D609" s="211"/>
      <c r="E609" s="212"/>
      <c r="F609" s="213" t="str">
        <f>IFERROR(VLOOKUP(E609, Z!$A$2:$C$4127, 3, FALSE), "")</f>
        <v/>
      </c>
      <c r="G609" s="214"/>
      <c r="H609" s="219"/>
      <c r="I609" s="219"/>
      <c r="J609" s="215"/>
      <c r="K609" s="211"/>
      <c r="L609" s="212"/>
      <c r="M609" s="213" t="str">
        <f>IFERROR(VLOOKUP(L609, Z!$A$2:$C$4127, 3, FALSE), "")</f>
        <v/>
      </c>
      <c r="N609" s="216"/>
      <c r="O609" s="218">
        <f t="shared" si="9"/>
        <v>0</v>
      </c>
    </row>
    <row r="610" spans="2:15" s="66" customFormat="1" ht="12.75" customHeight="1" x14ac:dyDescent="0.2">
      <c r="B610" s="9">
        <v>588</v>
      </c>
      <c r="C610" s="211"/>
      <c r="D610" s="211"/>
      <c r="E610" s="212"/>
      <c r="F610" s="213" t="str">
        <f>IFERROR(VLOOKUP(E610, Z!$A$2:$C$4127, 3, FALSE), "")</f>
        <v/>
      </c>
      <c r="G610" s="214"/>
      <c r="H610" s="219"/>
      <c r="I610" s="219"/>
      <c r="J610" s="215"/>
      <c r="K610" s="211"/>
      <c r="L610" s="212"/>
      <c r="M610" s="213" t="str">
        <f>IFERROR(VLOOKUP(L610, Z!$A$2:$C$4127, 3, FALSE), "")</f>
        <v/>
      </c>
      <c r="N610" s="216"/>
      <c r="O610" s="218">
        <f t="shared" si="9"/>
        <v>0</v>
      </c>
    </row>
    <row r="611" spans="2:15" s="66" customFormat="1" ht="12.75" customHeight="1" x14ac:dyDescent="0.2">
      <c r="B611" s="9">
        <v>589</v>
      </c>
      <c r="C611" s="211"/>
      <c r="D611" s="211"/>
      <c r="E611" s="212"/>
      <c r="F611" s="213" t="str">
        <f>IFERROR(VLOOKUP(E611, Z!$A$2:$C$4127, 3, FALSE), "")</f>
        <v/>
      </c>
      <c r="G611" s="214"/>
      <c r="H611" s="219"/>
      <c r="I611" s="219"/>
      <c r="J611" s="215"/>
      <c r="K611" s="211"/>
      <c r="L611" s="212"/>
      <c r="M611" s="213" t="str">
        <f>IFERROR(VLOOKUP(L611, Z!$A$2:$C$4127, 3, FALSE), "")</f>
        <v/>
      </c>
      <c r="N611" s="216"/>
      <c r="O611" s="218">
        <f t="shared" si="9"/>
        <v>0</v>
      </c>
    </row>
    <row r="612" spans="2:15" s="66" customFormat="1" ht="12.75" customHeight="1" x14ac:dyDescent="0.2">
      <c r="B612" s="9">
        <v>590</v>
      </c>
      <c r="C612" s="211"/>
      <c r="D612" s="211"/>
      <c r="E612" s="212"/>
      <c r="F612" s="213" t="str">
        <f>IFERROR(VLOOKUP(E612, Z!$A$2:$C$4127, 3, FALSE), "")</f>
        <v/>
      </c>
      <c r="G612" s="214"/>
      <c r="H612" s="219"/>
      <c r="I612" s="219"/>
      <c r="J612" s="215"/>
      <c r="K612" s="211"/>
      <c r="L612" s="212"/>
      <c r="M612" s="213" t="str">
        <f>IFERROR(VLOOKUP(L612, Z!$A$2:$C$4127, 3, FALSE), "")</f>
        <v/>
      </c>
      <c r="N612" s="216"/>
      <c r="O612" s="218">
        <f t="shared" si="9"/>
        <v>0</v>
      </c>
    </row>
    <row r="613" spans="2:15" s="66" customFormat="1" ht="12.75" customHeight="1" x14ac:dyDescent="0.2">
      <c r="B613" s="9">
        <v>591</v>
      </c>
      <c r="C613" s="211"/>
      <c r="D613" s="211"/>
      <c r="E613" s="212"/>
      <c r="F613" s="213" t="str">
        <f>IFERROR(VLOOKUP(E613, Z!$A$2:$C$4127, 3, FALSE), "")</f>
        <v/>
      </c>
      <c r="G613" s="214"/>
      <c r="H613" s="219"/>
      <c r="I613" s="219"/>
      <c r="J613" s="215"/>
      <c r="K613" s="211"/>
      <c r="L613" s="212"/>
      <c r="M613" s="213" t="str">
        <f>IFERROR(VLOOKUP(L613, Z!$A$2:$C$4127, 3, FALSE), "")</f>
        <v/>
      </c>
      <c r="N613" s="216"/>
      <c r="O613" s="218">
        <f t="shared" si="9"/>
        <v>0</v>
      </c>
    </row>
    <row r="614" spans="2:15" s="66" customFormat="1" ht="12.75" customHeight="1" x14ac:dyDescent="0.2">
      <c r="B614" s="9">
        <v>592</v>
      </c>
      <c r="C614" s="211"/>
      <c r="D614" s="211"/>
      <c r="E614" s="212"/>
      <c r="F614" s="213" t="str">
        <f>IFERROR(VLOOKUP(E614, Z!$A$2:$C$4127, 3, FALSE), "")</f>
        <v/>
      </c>
      <c r="G614" s="214"/>
      <c r="H614" s="219"/>
      <c r="I614" s="219"/>
      <c r="J614" s="215"/>
      <c r="K614" s="211"/>
      <c r="L614" s="212"/>
      <c r="M614" s="213" t="str">
        <f>IFERROR(VLOOKUP(L614, Z!$A$2:$C$4127, 3, FALSE), "")</f>
        <v/>
      </c>
      <c r="N614" s="216"/>
      <c r="O614" s="218">
        <f t="shared" si="9"/>
        <v>0</v>
      </c>
    </row>
    <row r="615" spans="2:15" s="66" customFormat="1" ht="12.75" customHeight="1" x14ac:dyDescent="0.2">
      <c r="B615" s="9">
        <v>593</v>
      </c>
      <c r="C615" s="211"/>
      <c r="D615" s="211"/>
      <c r="E615" s="212"/>
      <c r="F615" s="213" t="str">
        <f>IFERROR(VLOOKUP(E615, Z!$A$2:$C$4127, 3, FALSE), "")</f>
        <v/>
      </c>
      <c r="G615" s="214"/>
      <c r="H615" s="219"/>
      <c r="I615" s="219"/>
      <c r="J615" s="215"/>
      <c r="K615" s="211"/>
      <c r="L615" s="212"/>
      <c r="M615" s="213" t="str">
        <f>IFERROR(VLOOKUP(L615, Z!$A$2:$C$4127, 3, FALSE), "")</f>
        <v/>
      </c>
      <c r="N615" s="216"/>
      <c r="O615" s="218">
        <f t="shared" si="9"/>
        <v>0</v>
      </c>
    </row>
    <row r="616" spans="2:15" s="66" customFormat="1" ht="12.75" customHeight="1" x14ac:dyDescent="0.2">
      <c r="B616" s="9">
        <v>594</v>
      </c>
      <c r="C616" s="211"/>
      <c r="D616" s="211"/>
      <c r="E616" s="212"/>
      <c r="F616" s="213" t="str">
        <f>IFERROR(VLOOKUP(E616, Z!$A$2:$C$4127, 3, FALSE), "")</f>
        <v/>
      </c>
      <c r="G616" s="214"/>
      <c r="H616" s="219"/>
      <c r="I616" s="219"/>
      <c r="J616" s="215"/>
      <c r="K616" s="211"/>
      <c r="L616" s="212"/>
      <c r="M616" s="213" t="str">
        <f>IFERROR(VLOOKUP(L616, Z!$A$2:$C$4127, 3, FALSE), "")</f>
        <v/>
      </c>
      <c r="N616" s="216"/>
      <c r="O616" s="218">
        <f t="shared" si="9"/>
        <v>0</v>
      </c>
    </row>
    <row r="617" spans="2:15" s="66" customFormat="1" ht="12.75" customHeight="1" x14ac:dyDescent="0.2">
      <c r="B617" s="9">
        <v>595</v>
      </c>
      <c r="C617" s="211"/>
      <c r="D617" s="211"/>
      <c r="E617" s="212"/>
      <c r="F617" s="213" t="str">
        <f>IFERROR(VLOOKUP(E617, Z!$A$2:$C$4127, 3, FALSE), "")</f>
        <v/>
      </c>
      <c r="G617" s="214"/>
      <c r="H617" s="219"/>
      <c r="I617" s="219"/>
      <c r="J617" s="215"/>
      <c r="K617" s="211"/>
      <c r="L617" s="212"/>
      <c r="M617" s="213" t="str">
        <f>IFERROR(VLOOKUP(L617, Z!$A$2:$C$4127, 3, FALSE), "")</f>
        <v/>
      </c>
      <c r="N617" s="216"/>
      <c r="O617" s="218">
        <f t="shared" si="9"/>
        <v>0</v>
      </c>
    </row>
    <row r="618" spans="2:15" s="66" customFormat="1" ht="12.75" customHeight="1" x14ac:dyDescent="0.2">
      <c r="B618" s="9">
        <v>596</v>
      </c>
      <c r="C618" s="211"/>
      <c r="D618" s="211"/>
      <c r="E618" s="212"/>
      <c r="F618" s="213" t="str">
        <f>IFERROR(VLOOKUP(E618, Z!$A$2:$C$4127, 3, FALSE), "")</f>
        <v/>
      </c>
      <c r="G618" s="214"/>
      <c r="H618" s="219"/>
      <c r="I618" s="219"/>
      <c r="J618" s="215"/>
      <c r="K618" s="211"/>
      <c r="L618" s="212"/>
      <c r="M618" s="213" t="str">
        <f>IFERROR(VLOOKUP(L618, Z!$A$2:$C$4127, 3, FALSE), "")</f>
        <v/>
      </c>
      <c r="N618" s="216"/>
      <c r="O618" s="218">
        <f t="shared" si="9"/>
        <v>0</v>
      </c>
    </row>
    <row r="619" spans="2:15" s="66" customFormat="1" ht="12.75" customHeight="1" x14ac:dyDescent="0.2">
      <c r="B619" s="9">
        <v>597</v>
      </c>
      <c r="C619" s="211"/>
      <c r="D619" s="211"/>
      <c r="E619" s="212"/>
      <c r="F619" s="213" t="str">
        <f>IFERROR(VLOOKUP(E619, Z!$A$2:$C$4127, 3, FALSE), "")</f>
        <v/>
      </c>
      <c r="G619" s="214"/>
      <c r="H619" s="219"/>
      <c r="I619" s="219"/>
      <c r="J619" s="215"/>
      <c r="K619" s="211"/>
      <c r="L619" s="212"/>
      <c r="M619" s="213" t="str">
        <f>IFERROR(VLOOKUP(L619, Z!$A$2:$C$4127, 3, FALSE), "")</f>
        <v/>
      </c>
      <c r="N619" s="216"/>
      <c r="O619" s="218">
        <f t="shared" si="9"/>
        <v>0</v>
      </c>
    </row>
    <row r="620" spans="2:15" s="66" customFormat="1" ht="12.75" customHeight="1" x14ac:dyDescent="0.2">
      <c r="B620" s="9">
        <v>598</v>
      </c>
      <c r="C620" s="211"/>
      <c r="D620" s="211"/>
      <c r="E620" s="212"/>
      <c r="F620" s="213" t="str">
        <f>IFERROR(VLOOKUP(E620, Z!$A$2:$C$4127, 3, FALSE), "")</f>
        <v/>
      </c>
      <c r="G620" s="214"/>
      <c r="H620" s="219"/>
      <c r="I620" s="219"/>
      <c r="J620" s="215"/>
      <c r="K620" s="211"/>
      <c r="L620" s="212"/>
      <c r="M620" s="213" t="str">
        <f>IFERROR(VLOOKUP(L620, Z!$A$2:$C$4127, 3, FALSE), "")</f>
        <v/>
      </c>
      <c r="N620" s="216"/>
      <c r="O620" s="218">
        <f t="shared" si="9"/>
        <v>0</v>
      </c>
    </row>
    <row r="621" spans="2:15" s="66" customFormat="1" ht="12.75" customHeight="1" x14ac:dyDescent="0.2">
      <c r="B621" s="9">
        <v>599</v>
      </c>
      <c r="C621" s="211"/>
      <c r="D621" s="211"/>
      <c r="E621" s="212"/>
      <c r="F621" s="213" t="str">
        <f>IFERROR(VLOOKUP(E621, Z!$A$2:$C$4127, 3, FALSE), "")</f>
        <v/>
      </c>
      <c r="G621" s="214"/>
      <c r="H621" s="219"/>
      <c r="I621" s="219"/>
      <c r="J621" s="215"/>
      <c r="K621" s="211"/>
      <c r="L621" s="212"/>
      <c r="M621" s="213" t="str">
        <f>IFERROR(VLOOKUP(L621, Z!$A$2:$C$4127, 3, FALSE), "")</f>
        <v/>
      </c>
      <c r="N621" s="216"/>
      <c r="O621" s="218">
        <f t="shared" si="9"/>
        <v>0</v>
      </c>
    </row>
    <row r="622" spans="2:15" s="66" customFormat="1" ht="12.75" customHeight="1" x14ac:dyDescent="0.2">
      <c r="B622" s="9">
        <v>600</v>
      </c>
      <c r="C622" s="211"/>
      <c r="D622" s="211"/>
      <c r="E622" s="212"/>
      <c r="F622" s="213" t="str">
        <f>IFERROR(VLOOKUP(E622, Z!$A$2:$C$4127, 3, FALSE), "")</f>
        <v/>
      </c>
      <c r="G622" s="214"/>
      <c r="H622" s="219"/>
      <c r="I622" s="219"/>
      <c r="J622" s="215"/>
      <c r="K622" s="211"/>
      <c r="L622" s="212"/>
      <c r="M622" s="213" t="str">
        <f>IFERROR(VLOOKUP(L622, Z!$A$2:$C$4127, 3, FALSE), "")</f>
        <v/>
      </c>
      <c r="N622" s="216"/>
      <c r="O622" s="218">
        <f t="shared" si="9"/>
        <v>0</v>
      </c>
    </row>
    <row r="623" spans="2:15" s="66" customFormat="1" ht="12.75" customHeight="1" x14ac:dyDescent="0.2">
      <c r="B623" s="9">
        <v>601</v>
      </c>
      <c r="C623" s="211"/>
      <c r="D623" s="211"/>
      <c r="E623" s="212"/>
      <c r="F623" s="213" t="str">
        <f>IFERROR(VLOOKUP(E623, Z!$A$2:$C$4127, 3, FALSE), "")</f>
        <v/>
      </c>
      <c r="G623" s="214"/>
      <c r="H623" s="219"/>
      <c r="I623" s="219"/>
      <c r="J623" s="215"/>
      <c r="K623" s="211"/>
      <c r="L623" s="212"/>
      <c r="M623" s="213" t="str">
        <f>IFERROR(VLOOKUP(L623, Z!$A$2:$C$4127, 3, FALSE), "")</f>
        <v/>
      </c>
      <c r="N623" s="216"/>
      <c r="O623" s="218">
        <f t="shared" si="9"/>
        <v>0</v>
      </c>
    </row>
    <row r="624" spans="2:15" s="66" customFormat="1" ht="12.75" customHeight="1" x14ac:dyDescent="0.2">
      <c r="B624" s="9">
        <v>602</v>
      </c>
      <c r="C624" s="211"/>
      <c r="D624" s="211"/>
      <c r="E624" s="212"/>
      <c r="F624" s="213" t="str">
        <f>IFERROR(VLOOKUP(E624, Z!$A$2:$C$4127, 3, FALSE), "")</f>
        <v/>
      </c>
      <c r="G624" s="214"/>
      <c r="H624" s="219"/>
      <c r="I624" s="219"/>
      <c r="J624" s="215"/>
      <c r="K624" s="211"/>
      <c r="L624" s="212"/>
      <c r="M624" s="213" t="str">
        <f>IFERROR(VLOOKUP(L624, Z!$A$2:$C$4127, 3, FALSE), "")</f>
        <v/>
      </c>
      <c r="N624" s="216"/>
      <c r="O624" s="218">
        <f t="shared" si="9"/>
        <v>0</v>
      </c>
    </row>
    <row r="625" spans="2:15" s="66" customFormat="1" ht="12.75" customHeight="1" x14ac:dyDescent="0.2">
      <c r="B625" s="9">
        <v>603</v>
      </c>
      <c r="C625" s="211"/>
      <c r="D625" s="211"/>
      <c r="E625" s="212"/>
      <c r="F625" s="213" t="str">
        <f>IFERROR(VLOOKUP(E625, Z!$A$2:$C$4127, 3, FALSE), "")</f>
        <v/>
      </c>
      <c r="G625" s="214"/>
      <c r="H625" s="219"/>
      <c r="I625" s="219"/>
      <c r="J625" s="215"/>
      <c r="K625" s="211"/>
      <c r="L625" s="212"/>
      <c r="M625" s="213" t="str">
        <f>IFERROR(VLOOKUP(L625, Z!$A$2:$C$4127, 3, FALSE), "")</f>
        <v/>
      </c>
      <c r="N625" s="216"/>
      <c r="O625" s="218">
        <f t="shared" si="9"/>
        <v>0</v>
      </c>
    </row>
    <row r="626" spans="2:15" s="66" customFormat="1" ht="12.75" customHeight="1" x14ac:dyDescent="0.2">
      <c r="B626" s="9">
        <v>604</v>
      </c>
      <c r="C626" s="211"/>
      <c r="D626" s="211"/>
      <c r="E626" s="212"/>
      <c r="F626" s="213" t="str">
        <f>IFERROR(VLOOKUP(E626, Z!$A$2:$C$4127, 3, FALSE), "")</f>
        <v/>
      </c>
      <c r="G626" s="214"/>
      <c r="H626" s="219"/>
      <c r="I626" s="219"/>
      <c r="J626" s="215"/>
      <c r="K626" s="211"/>
      <c r="L626" s="212"/>
      <c r="M626" s="213" t="str">
        <f>IFERROR(VLOOKUP(L626, Z!$A$2:$C$4127, 3, FALSE), "")</f>
        <v/>
      </c>
      <c r="N626" s="216"/>
      <c r="O626" s="218">
        <f t="shared" si="9"/>
        <v>0</v>
      </c>
    </row>
    <row r="627" spans="2:15" s="66" customFormat="1" ht="12.75" customHeight="1" x14ac:dyDescent="0.2">
      <c r="B627" s="9">
        <v>605</v>
      </c>
      <c r="C627" s="211"/>
      <c r="D627" s="211"/>
      <c r="E627" s="212"/>
      <c r="F627" s="213" t="str">
        <f>IFERROR(VLOOKUP(E627, Z!$A$2:$C$4127, 3, FALSE), "")</f>
        <v/>
      </c>
      <c r="G627" s="214"/>
      <c r="H627" s="219"/>
      <c r="I627" s="219"/>
      <c r="J627" s="215"/>
      <c r="K627" s="211"/>
      <c r="L627" s="212"/>
      <c r="M627" s="213" t="str">
        <f>IFERROR(VLOOKUP(L627, Z!$A$2:$C$4127, 3, FALSE), "")</f>
        <v/>
      </c>
      <c r="N627" s="216"/>
      <c r="O627" s="218">
        <f t="shared" si="9"/>
        <v>0</v>
      </c>
    </row>
    <row r="628" spans="2:15" s="66" customFormat="1" ht="12.75" customHeight="1" x14ac:dyDescent="0.2">
      <c r="B628" s="9">
        <v>606</v>
      </c>
      <c r="C628" s="211"/>
      <c r="D628" s="211"/>
      <c r="E628" s="212"/>
      <c r="F628" s="213" t="str">
        <f>IFERROR(VLOOKUP(E628, Z!$A$2:$C$4127, 3, FALSE), "")</f>
        <v/>
      </c>
      <c r="G628" s="214"/>
      <c r="H628" s="219"/>
      <c r="I628" s="219"/>
      <c r="J628" s="215"/>
      <c r="K628" s="211"/>
      <c r="L628" s="212"/>
      <c r="M628" s="213" t="str">
        <f>IFERROR(VLOOKUP(L628, Z!$A$2:$C$4127, 3, FALSE), "")</f>
        <v/>
      </c>
      <c r="N628" s="216"/>
      <c r="O628" s="218">
        <f t="shared" si="9"/>
        <v>0</v>
      </c>
    </row>
    <row r="629" spans="2:15" s="66" customFormat="1" ht="12.75" customHeight="1" x14ac:dyDescent="0.2">
      <c r="B629" s="9">
        <v>607</v>
      </c>
      <c r="C629" s="211"/>
      <c r="D629" s="211"/>
      <c r="E629" s="212"/>
      <c r="F629" s="213" t="str">
        <f>IFERROR(VLOOKUP(E629, Z!$A$2:$C$4127, 3, FALSE), "")</f>
        <v/>
      </c>
      <c r="G629" s="214"/>
      <c r="H629" s="219"/>
      <c r="I629" s="219"/>
      <c r="J629" s="215"/>
      <c r="K629" s="211"/>
      <c r="L629" s="212"/>
      <c r="M629" s="213" t="str">
        <f>IFERROR(VLOOKUP(L629, Z!$A$2:$C$4127, 3, FALSE), "")</f>
        <v/>
      </c>
      <c r="N629" s="216"/>
      <c r="O629" s="218">
        <f t="shared" si="9"/>
        <v>0</v>
      </c>
    </row>
    <row r="630" spans="2:15" s="66" customFormat="1" ht="12.75" customHeight="1" x14ac:dyDescent="0.2">
      <c r="B630" s="9">
        <v>608</v>
      </c>
      <c r="C630" s="211"/>
      <c r="D630" s="211"/>
      <c r="E630" s="212"/>
      <c r="F630" s="213" t="str">
        <f>IFERROR(VLOOKUP(E630, Z!$A$2:$C$4127, 3, FALSE), "")</f>
        <v/>
      </c>
      <c r="G630" s="214"/>
      <c r="H630" s="219"/>
      <c r="I630" s="219"/>
      <c r="J630" s="215"/>
      <c r="K630" s="211"/>
      <c r="L630" s="212"/>
      <c r="M630" s="213" t="str">
        <f>IFERROR(VLOOKUP(L630, Z!$A$2:$C$4127, 3, FALSE), "")</f>
        <v/>
      </c>
      <c r="N630" s="216"/>
      <c r="O630" s="218">
        <f t="shared" si="9"/>
        <v>0</v>
      </c>
    </row>
    <row r="631" spans="2:15" s="66" customFormat="1" ht="12.75" customHeight="1" x14ac:dyDescent="0.2">
      <c r="B631" s="9">
        <v>609</v>
      </c>
      <c r="C631" s="211"/>
      <c r="D631" s="211"/>
      <c r="E631" s="212"/>
      <c r="F631" s="213" t="str">
        <f>IFERROR(VLOOKUP(E631, Z!$A$2:$C$4127, 3, FALSE), "")</f>
        <v/>
      </c>
      <c r="G631" s="214"/>
      <c r="H631" s="219"/>
      <c r="I631" s="219"/>
      <c r="J631" s="215"/>
      <c r="K631" s="211"/>
      <c r="L631" s="212"/>
      <c r="M631" s="213" t="str">
        <f>IFERROR(VLOOKUP(L631, Z!$A$2:$C$4127, 3, FALSE), "")</f>
        <v/>
      </c>
      <c r="N631" s="216"/>
      <c r="O631" s="218">
        <f t="shared" si="9"/>
        <v>0</v>
      </c>
    </row>
    <row r="632" spans="2:15" s="66" customFormat="1" ht="12.75" customHeight="1" x14ac:dyDescent="0.2">
      <c r="B632" s="9">
        <v>610</v>
      </c>
      <c r="C632" s="211"/>
      <c r="D632" s="211"/>
      <c r="E632" s="212"/>
      <c r="F632" s="213" t="str">
        <f>IFERROR(VLOOKUP(E632, Z!$A$2:$C$4127, 3, FALSE), "")</f>
        <v/>
      </c>
      <c r="G632" s="214"/>
      <c r="H632" s="219"/>
      <c r="I632" s="219"/>
      <c r="J632" s="215"/>
      <c r="K632" s="211"/>
      <c r="L632" s="212"/>
      <c r="M632" s="213" t="str">
        <f>IFERROR(VLOOKUP(L632, Z!$A$2:$C$4127, 3, FALSE), "")</f>
        <v/>
      </c>
      <c r="N632" s="216"/>
      <c r="O632" s="218">
        <f t="shared" si="9"/>
        <v>0</v>
      </c>
    </row>
    <row r="633" spans="2:15" s="66" customFormat="1" ht="12.75" customHeight="1" x14ac:dyDescent="0.2">
      <c r="B633" s="9">
        <v>611</v>
      </c>
      <c r="C633" s="211"/>
      <c r="D633" s="211"/>
      <c r="E633" s="212"/>
      <c r="F633" s="213" t="str">
        <f>IFERROR(VLOOKUP(E633, Z!$A$2:$C$4127, 3, FALSE), "")</f>
        <v/>
      </c>
      <c r="G633" s="214"/>
      <c r="H633" s="219"/>
      <c r="I633" s="219"/>
      <c r="J633" s="215"/>
      <c r="K633" s="211"/>
      <c r="L633" s="212"/>
      <c r="M633" s="213" t="str">
        <f>IFERROR(VLOOKUP(L633, Z!$A$2:$C$4127, 3, FALSE), "")</f>
        <v/>
      </c>
      <c r="N633" s="216"/>
      <c r="O633" s="218">
        <f t="shared" si="9"/>
        <v>0</v>
      </c>
    </row>
    <row r="634" spans="2:15" s="66" customFormat="1" ht="12.75" customHeight="1" x14ac:dyDescent="0.2">
      <c r="B634" s="9">
        <v>612</v>
      </c>
      <c r="C634" s="211"/>
      <c r="D634" s="211"/>
      <c r="E634" s="212"/>
      <c r="F634" s="213" t="str">
        <f>IFERROR(VLOOKUP(E634, Z!$A$2:$C$4127, 3, FALSE), "")</f>
        <v/>
      </c>
      <c r="G634" s="214"/>
      <c r="H634" s="219"/>
      <c r="I634" s="219"/>
      <c r="J634" s="215"/>
      <c r="K634" s="211"/>
      <c r="L634" s="212"/>
      <c r="M634" s="213" t="str">
        <f>IFERROR(VLOOKUP(L634, Z!$A$2:$C$4127, 3, FALSE), "")</f>
        <v/>
      </c>
      <c r="N634" s="216"/>
      <c r="O634" s="218">
        <f t="shared" si="9"/>
        <v>0</v>
      </c>
    </row>
    <row r="635" spans="2:15" s="66" customFormat="1" ht="12.75" customHeight="1" x14ac:dyDescent="0.2">
      <c r="B635" s="9">
        <v>613</v>
      </c>
      <c r="C635" s="211"/>
      <c r="D635" s="211"/>
      <c r="E635" s="212"/>
      <c r="F635" s="213" t="str">
        <f>IFERROR(VLOOKUP(E635, Z!$A$2:$C$4127, 3, FALSE), "")</f>
        <v/>
      </c>
      <c r="G635" s="214"/>
      <c r="H635" s="219"/>
      <c r="I635" s="219"/>
      <c r="J635" s="215"/>
      <c r="K635" s="211"/>
      <c r="L635" s="212"/>
      <c r="M635" s="213" t="str">
        <f>IFERROR(VLOOKUP(L635, Z!$A$2:$C$4127, 3, FALSE), "")</f>
        <v/>
      </c>
      <c r="N635" s="216"/>
      <c r="O635" s="218">
        <f t="shared" si="9"/>
        <v>0</v>
      </c>
    </row>
    <row r="636" spans="2:15" s="66" customFormat="1" ht="12.75" customHeight="1" x14ac:dyDescent="0.2">
      <c r="B636" s="9">
        <v>614</v>
      </c>
      <c r="C636" s="211"/>
      <c r="D636" s="211"/>
      <c r="E636" s="212"/>
      <c r="F636" s="213" t="str">
        <f>IFERROR(VLOOKUP(E636, Z!$A$2:$C$4127, 3, FALSE), "")</f>
        <v/>
      </c>
      <c r="G636" s="214"/>
      <c r="H636" s="219"/>
      <c r="I636" s="219"/>
      <c r="J636" s="215"/>
      <c r="K636" s="211"/>
      <c r="L636" s="212"/>
      <c r="M636" s="213" t="str">
        <f>IFERROR(VLOOKUP(L636, Z!$A$2:$C$4127, 3, FALSE), "")</f>
        <v/>
      </c>
      <c r="N636" s="216"/>
      <c r="O636" s="218">
        <f t="shared" si="9"/>
        <v>0</v>
      </c>
    </row>
    <row r="637" spans="2:15" s="66" customFormat="1" ht="12.75" customHeight="1" x14ac:dyDescent="0.2">
      <c r="B637" s="9">
        <v>615</v>
      </c>
      <c r="C637" s="211"/>
      <c r="D637" s="211"/>
      <c r="E637" s="212"/>
      <c r="F637" s="213" t="str">
        <f>IFERROR(VLOOKUP(E637, Z!$A$2:$C$4127, 3, FALSE), "")</f>
        <v/>
      </c>
      <c r="G637" s="214"/>
      <c r="H637" s="219"/>
      <c r="I637" s="219"/>
      <c r="J637" s="215"/>
      <c r="K637" s="211"/>
      <c r="L637" s="212"/>
      <c r="M637" s="213" t="str">
        <f>IFERROR(VLOOKUP(L637, Z!$A$2:$C$4127, 3, FALSE), "")</f>
        <v/>
      </c>
      <c r="N637" s="216"/>
      <c r="O637" s="218">
        <f t="shared" si="9"/>
        <v>0</v>
      </c>
    </row>
    <row r="638" spans="2:15" s="66" customFormat="1" ht="12.75" customHeight="1" x14ac:dyDescent="0.2">
      <c r="B638" s="9">
        <v>616</v>
      </c>
      <c r="C638" s="211"/>
      <c r="D638" s="211"/>
      <c r="E638" s="212"/>
      <c r="F638" s="213" t="str">
        <f>IFERROR(VLOOKUP(E638, Z!$A$2:$C$4127, 3, FALSE), "")</f>
        <v/>
      </c>
      <c r="G638" s="214"/>
      <c r="H638" s="219"/>
      <c r="I638" s="219"/>
      <c r="J638" s="215"/>
      <c r="K638" s="211"/>
      <c r="L638" s="212"/>
      <c r="M638" s="213" t="str">
        <f>IFERROR(VLOOKUP(L638, Z!$A$2:$C$4127, 3, FALSE), "")</f>
        <v/>
      </c>
      <c r="N638" s="216"/>
      <c r="O638" s="218">
        <f t="shared" si="9"/>
        <v>0</v>
      </c>
    </row>
    <row r="639" spans="2:15" s="66" customFormat="1" ht="12.75" customHeight="1" x14ac:dyDescent="0.2">
      <c r="B639" s="9">
        <v>617</v>
      </c>
      <c r="C639" s="211"/>
      <c r="D639" s="211"/>
      <c r="E639" s="212"/>
      <c r="F639" s="213" t="str">
        <f>IFERROR(VLOOKUP(E639, Z!$A$2:$C$4127, 3, FALSE), "")</f>
        <v/>
      </c>
      <c r="G639" s="214"/>
      <c r="H639" s="219"/>
      <c r="I639" s="219"/>
      <c r="J639" s="215"/>
      <c r="K639" s="211"/>
      <c r="L639" s="212"/>
      <c r="M639" s="213" t="str">
        <f>IFERROR(VLOOKUP(L639, Z!$A$2:$C$4127, 3, FALSE), "")</f>
        <v/>
      </c>
      <c r="N639" s="216"/>
      <c r="O639" s="218">
        <f t="shared" si="9"/>
        <v>0</v>
      </c>
    </row>
    <row r="640" spans="2:15" s="66" customFormat="1" ht="12.75" customHeight="1" x14ac:dyDescent="0.2">
      <c r="B640" s="9">
        <v>618</v>
      </c>
      <c r="C640" s="211"/>
      <c r="D640" s="211"/>
      <c r="E640" s="212"/>
      <c r="F640" s="213" t="str">
        <f>IFERROR(VLOOKUP(E640, Z!$A$2:$C$4127, 3, FALSE), "")</f>
        <v/>
      </c>
      <c r="G640" s="214"/>
      <c r="H640" s="219"/>
      <c r="I640" s="219"/>
      <c r="J640" s="215"/>
      <c r="K640" s="211"/>
      <c r="L640" s="212"/>
      <c r="M640" s="213" t="str">
        <f>IFERROR(VLOOKUP(L640, Z!$A$2:$C$4127, 3, FALSE), "")</f>
        <v/>
      </c>
      <c r="N640" s="216"/>
      <c r="O640" s="218">
        <f t="shared" si="9"/>
        <v>0</v>
      </c>
    </row>
    <row r="641" spans="2:15" s="66" customFormat="1" ht="12.75" customHeight="1" x14ac:dyDescent="0.2">
      <c r="B641" s="9">
        <v>619</v>
      </c>
      <c r="C641" s="211"/>
      <c r="D641" s="211"/>
      <c r="E641" s="212"/>
      <c r="F641" s="213" t="str">
        <f>IFERROR(VLOOKUP(E641, Z!$A$2:$C$4127, 3, FALSE), "")</f>
        <v/>
      </c>
      <c r="G641" s="214"/>
      <c r="H641" s="219"/>
      <c r="I641" s="219"/>
      <c r="J641" s="215"/>
      <c r="K641" s="211"/>
      <c r="L641" s="212"/>
      <c r="M641" s="213" t="str">
        <f>IFERROR(VLOOKUP(L641, Z!$A$2:$C$4127, 3, FALSE), "")</f>
        <v/>
      </c>
      <c r="N641" s="216"/>
      <c r="O641" s="218">
        <f t="shared" si="9"/>
        <v>0</v>
      </c>
    </row>
    <row r="642" spans="2:15" s="66" customFormat="1" ht="12.75" customHeight="1" x14ac:dyDescent="0.2">
      <c r="B642" s="9">
        <v>620</v>
      </c>
      <c r="C642" s="211"/>
      <c r="D642" s="211"/>
      <c r="E642" s="212"/>
      <c r="F642" s="213" t="str">
        <f>IFERROR(VLOOKUP(E642, Z!$A$2:$C$4127, 3, FALSE), "")</f>
        <v/>
      </c>
      <c r="G642" s="214"/>
      <c r="H642" s="219"/>
      <c r="I642" s="219"/>
      <c r="J642" s="215"/>
      <c r="K642" s="211"/>
      <c r="L642" s="212"/>
      <c r="M642" s="213" t="str">
        <f>IFERROR(VLOOKUP(L642, Z!$A$2:$C$4127, 3, FALSE), "")</f>
        <v/>
      </c>
      <c r="N642" s="216"/>
      <c r="O642" s="218">
        <f t="shared" si="9"/>
        <v>0</v>
      </c>
    </row>
    <row r="643" spans="2:15" s="66" customFormat="1" ht="12.75" customHeight="1" x14ac:dyDescent="0.2">
      <c r="B643" s="9">
        <v>621</v>
      </c>
      <c r="C643" s="211"/>
      <c r="D643" s="211"/>
      <c r="E643" s="212"/>
      <c r="F643" s="213" t="str">
        <f>IFERROR(VLOOKUP(E643, Z!$A$2:$C$4127, 3, FALSE), "")</f>
        <v/>
      </c>
      <c r="G643" s="214"/>
      <c r="H643" s="219"/>
      <c r="I643" s="219"/>
      <c r="J643" s="215"/>
      <c r="K643" s="211"/>
      <c r="L643" s="212"/>
      <c r="M643" s="213" t="str">
        <f>IFERROR(VLOOKUP(L643, Z!$A$2:$C$4127, 3, FALSE), "")</f>
        <v/>
      </c>
      <c r="N643" s="216"/>
      <c r="O643" s="218">
        <f t="shared" si="9"/>
        <v>0</v>
      </c>
    </row>
    <row r="644" spans="2:15" s="66" customFormat="1" ht="12.75" customHeight="1" x14ac:dyDescent="0.2">
      <c r="B644" s="9">
        <v>622</v>
      </c>
      <c r="C644" s="211"/>
      <c r="D644" s="211"/>
      <c r="E644" s="212"/>
      <c r="F644" s="213" t="str">
        <f>IFERROR(VLOOKUP(E644, Z!$A$2:$C$4127, 3, FALSE), "")</f>
        <v/>
      </c>
      <c r="G644" s="214"/>
      <c r="H644" s="219"/>
      <c r="I644" s="219"/>
      <c r="J644" s="215"/>
      <c r="K644" s="211"/>
      <c r="L644" s="212"/>
      <c r="M644" s="213" t="str">
        <f>IFERROR(VLOOKUP(L644, Z!$A$2:$C$4127, 3, FALSE), "")</f>
        <v/>
      </c>
      <c r="N644" s="216"/>
      <c r="O644" s="218">
        <f t="shared" si="9"/>
        <v>0</v>
      </c>
    </row>
    <row r="645" spans="2:15" s="66" customFormat="1" ht="12.75" customHeight="1" x14ac:dyDescent="0.2">
      <c r="B645" s="9">
        <v>623</v>
      </c>
      <c r="C645" s="211"/>
      <c r="D645" s="211"/>
      <c r="E645" s="212"/>
      <c r="F645" s="213" t="str">
        <f>IFERROR(VLOOKUP(E645, Z!$A$2:$C$4127, 3, FALSE), "")</f>
        <v/>
      </c>
      <c r="G645" s="214"/>
      <c r="H645" s="219"/>
      <c r="I645" s="219"/>
      <c r="J645" s="215"/>
      <c r="K645" s="211"/>
      <c r="L645" s="212"/>
      <c r="M645" s="213" t="str">
        <f>IFERROR(VLOOKUP(L645, Z!$A$2:$C$4127, 3, FALSE), "")</f>
        <v/>
      </c>
      <c r="N645" s="216"/>
      <c r="O645" s="218">
        <f t="shared" si="9"/>
        <v>0</v>
      </c>
    </row>
    <row r="646" spans="2:15" s="66" customFormat="1" ht="12.75" customHeight="1" x14ac:dyDescent="0.2">
      <c r="B646" s="9">
        <v>624</v>
      </c>
      <c r="C646" s="211"/>
      <c r="D646" s="211"/>
      <c r="E646" s="212"/>
      <c r="F646" s="213" t="str">
        <f>IFERROR(VLOOKUP(E646, Z!$A$2:$C$4127, 3, FALSE), "")</f>
        <v/>
      </c>
      <c r="G646" s="214"/>
      <c r="H646" s="219"/>
      <c r="I646" s="219"/>
      <c r="J646" s="215"/>
      <c r="K646" s="211"/>
      <c r="L646" s="212"/>
      <c r="M646" s="213" t="str">
        <f>IFERROR(VLOOKUP(L646, Z!$A$2:$C$4127, 3, FALSE), "")</f>
        <v/>
      </c>
      <c r="N646" s="216"/>
      <c r="O646" s="218">
        <f t="shared" si="9"/>
        <v>0</v>
      </c>
    </row>
    <row r="647" spans="2:15" s="66" customFormat="1" ht="12.75" customHeight="1" x14ac:dyDescent="0.2">
      <c r="B647" s="9">
        <v>625</v>
      </c>
      <c r="C647" s="211"/>
      <c r="D647" s="211"/>
      <c r="E647" s="212"/>
      <c r="F647" s="213" t="str">
        <f>IFERROR(VLOOKUP(E647, Z!$A$2:$C$4127, 3, FALSE), "")</f>
        <v/>
      </c>
      <c r="G647" s="214"/>
      <c r="H647" s="219"/>
      <c r="I647" s="219"/>
      <c r="J647" s="215"/>
      <c r="K647" s="211"/>
      <c r="L647" s="212"/>
      <c r="M647" s="213" t="str">
        <f>IFERROR(VLOOKUP(L647, Z!$A$2:$C$4127, 3, FALSE), "")</f>
        <v/>
      </c>
      <c r="N647" s="216"/>
      <c r="O647" s="218">
        <f t="shared" si="9"/>
        <v>0</v>
      </c>
    </row>
    <row r="648" spans="2:15" s="66" customFormat="1" ht="12.75" customHeight="1" x14ac:dyDescent="0.2">
      <c r="B648" s="9">
        <v>626</v>
      </c>
      <c r="C648" s="211"/>
      <c r="D648" s="211"/>
      <c r="E648" s="212"/>
      <c r="F648" s="213" t="str">
        <f>IFERROR(VLOOKUP(E648, Z!$A$2:$C$4127, 3, FALSE), "")</f>
        <v/>
      </c>
      <c r="G648" s="214"/>
      <c r="H648" s="219"/>
      <c r="I648" s="219"/>
      <c r="J648" s="215"/>
      <c r="K648" s="211"/>
      <c r="L648" s="212"/>
      <c r="M648" s="213" t="str">
        <f>IFERROR(VLOOKUP(L648, Z!$A$2:$C$4127, 3, FALSE), "")</f>
        <v/>
      </c>
      <c r="N648" s="216"/>
      <c r="O648" s="218">
        <f t="shared" si="9"/>
        <v>0</v>
      </c>
    </row>
    <row r="649" spans="2:15" s="66" customFormat="1" ht="12.75" customHeight="1" x14ac:dyDescent="0.2">
      <c r="B649" s="9">
        <v>627</v>
      </c>
      <c r="C649" s="211"/>
      <c r="D649" s="211"/>
      <c r="E649" s="212"/>
      <c r="F649" s="213" t="str">
        <f>IFERROR(VLOOKUP(E649, Z!$A$2:$C$4127, 3, FALSE), "")</f>
        <v/>
      </c>
      <c r="G649" s="214"/>
      <c r="H649" s="219"/>
      <c r="I649" s="219"/>
      <c r="J649" s="215"/>
      <c r="K649" s="211"/>
      <c r="L649" s="212"/>
      <c r="M649" s="213" t="str">
        <f>IFERROR(VLOOKUP(L649, Z!$A$2:$C$4127, 3, FALSE), "")</f>
        <v/>
      </c>
      <c r="N649" s="216"/>
      <c r="O649" s="218">
        <f t="shared" si="9"/>
        <v>0</v>
      </c>
    </row>
    <row r="650" spans="2:15" s="66" customFormat="1" ht="12.75" customHeight="1" x14ac:dyDescent="0.2">
      <c r="B650" s="9">
        <v>628</v>
      </c>
      <c r="C650" s="211"/>
      <c r="D650" s="211"/>
      <c r="E650" s="212"/>
      <c r="F650" s="213" t="str">
        <f>IFERROR(VLOOKUP(E650, Z!$A$2:$C$4127, 3, FALSE), "")</f>
        <v/>
      </c>
      <c r="G650" s="214"/>
      <c r="H650" s="219"/>
      <c r="I650" s="219"/>
      <c r="J650" s="215"/>
      <c r="K650" s="211"/>
      <c r="L650" s="212"/>
      <c r="M650" s="213" t="str">
        <f>IFERROR(VLOOKUP(L650, Z!$A$2:$C$4127, 3, FALSE), "")</f>
        <v/>
      </c>
      <c r="N650" s="216"/>
      <c r="O650" s="218">
        <f t="shared" si="9"/>
        <v>0</v>
      </c>
    </row>
    <row r="651" spans="2:15" s="66" customFormat="1" ht="12.75" customHeight="1" x14ac:dyDescent="0.2">
      <c r="B651" s="9">
        <v>629</v>
      </c>
      <c r="C651" s="211"/>
      <c r="D651" s="211"/>
      <c r="E651" s="212"/>
      <c r="F651" s="213" t="str">
        <f>IFERROR(VLOOKUP(E651, Z!$A$2:$C$4127, 3, FALSE), "")</f>
        <v/>
      </c>
      <c r="G651" s="214"/>
      <c r="H651" s="219"/>
      <c r="I651" s="219"/>
      <c r="J651" s="215"/>
      <c r="K651" s="211"/>
      <c r="L651" s="212"/>
      <c r="M651" s="213" t="str">
        <f>IFERROR(VLOOKUP(L651, Z!$A$2:$C$4127, 3, FALSE), "")</f>
        <v/>
      </c>
      <c r="N651" s="216"/>
      <c r="O651" s="218">
        <f t="shared" si="9"/>
        <v>0</v>
      </c>
    </row>
    <row r="652" spans="2:15" s="66" customFormat="1" ht="12.75" customHeight="1" x14ac:dyDescent="0.2">
      <c r="B652" s="9">
        <v>630</v>
      </c>
      <c r="C652" s="211"/>
      <c r="D652" s="211"/>
      <c r="E652" s="212"/>
      <c r="F652" s="213" t="str">
        <f>IFERROR(VLOOKUP(E652, Z!$A$2:$C$4127, 3, FALSE), "")</f>
        <v/>
      </c>
      <c r="G652" s="214"/>
      <c r="H652" s="219"/>
      <c r="I652" s="219"/>
      <c r="J652" s="215"/>
      <c r="K652" s="211"/>
      <c r="L652" s="212"/>
      <c r="M652" s="213" t="str">
        <f>IFERROR(VLOOKUP(L652, Z!$A$2:$C$4127, 3, FALSE), "")</f>
        <v/>
      </c>
      <c r="N652" s="216"/>
      <c r="O652" s="218">
        <f t="shared" si="9"/>
        <v>0</v>
      </c>
    </row>
    <row r="653" spans="2:15" s="66" customFormat="1" ht="12.75" customHeight="1" x14ac:dyDescent="0.2">
      <c r="B653" s="9">
        <v>631</v>
      </c>
      <c r="C653" s="211"/>
      <c r="D653" s="211"/>
      <c r="E653" s="212"/>
      <c r="F653" s="213" t="str">
        <f>IFERROR(VLOOKUP(E653, Z!$A$2:$C$4127, 3, FALSE), "")</f>
        <v/>
      </c>
      <c r="G653" s="214"/>
      <c r="H653" s="219"/>
      <c r="I653" s="219"/>
      <c r="J653" s="215"/>
      <c r="K653" s="211"/>
      <c r="L653" s="212"/>
      <c r="M653" s="213" t="str">
        <f>IFERROR(VLOOKUP(L653, Z!$A$2:$C$4127, 3, FALSE), "")</f>
        <v/>
      </c>
      <c r="N653" s="216"/>
      <c r="O653" s="218">
        <f t="shared" si="9"/>
        <v>0</v>
      </c>
    </row>
    <row r="654" spans="2:15" s="66" customFormat="1" ht="12.75" customHeight="1" x14ac:dyDescent="0.2">
      <c r="B654" s="9">
        <v>632</v>
      </c>
      <c r="C654" s="211"/>
      <c r="D654" s="211"/>
      <c r="E654" s="212"/>
      <c r="F654" s="213" t="str">
        <f>IFERROR(VLOOKUP(E654, Z!$A$2:$C$4127, 3, FALSE), "")</f>
        <v/>
      </c>
      <c r="G654" s="214"/>
      <c r="H654" s="219"/>
      <c r="I654" s="219"/>
      <c r="J654" s="215"/>
      <c r="K654" s="211"/>
      <c r="L654" s="212"/>
      <c r="M654" s="213" t="str">
        <f>IFERROR(VLOOKUP(L654, Z!$A$2:$C$4127, 3, FALSE), "")</f>
        <v/>
      </c>
      <c r="N654" s="216"/>
      <c r="O654" s="218">
        <f t="shared" si="9"/>
        <v>0</v>
      </c>
    </row>
    <row r="655" spans="2:15" s="66" customFormat="1" ht="12.75" customHeight="1" x14ac:dyDescent="0.2">
      <c r="B655" s="9">
        <v>633</v>
      </c>
      <c r="C655" s="211"/>
      <c r="D655" s="211"/>
      <c r="E655" s="212"/>
      <c r="F655" s="213" t="str">
        <f>IFERROR(VLOOKUP(E655, Z!$A$2:$C$4127, 3, FALSE), "")</f>
        <v/>
      </c>
      <c r="G655" s="214"/>
      <c r="H655" s="219"/>
      <c r="I655" s="219"/>
      <c r="J655" s="215"/>
      <c r="K655" s="211"/>
      <c r="L655" s="212"/>
      <c r="M655" s="213" t="str">
        <f>IFERROR(VLOOKUP(L655, Z!$A$2:$C$4127, 3, FALSE), "")</f>
        <v/>
      </c>
      <c r="N655" s="216"/>
      <c r="O655" s="218">
        <f t="shared" si="9"/>
        <v>0</v>
      </c>
    </row>
    <row r="656" spans="2:15" s="66" customFormat="1" ht="12.75" customHeight="1" x14ac:dyDescent="0.2">
      <c r="B656" s="9">
        <v>634</v>
      </c>
      <c r="C656" s="211"/>
      <c r="D656" s="211"/>
      <c r="E656" s="212"/>
      <c r="F656" s="213" t="str">
        <f>IFERROR(VLOOKUP(E656, Z!$A$2:$C$4127, 3, FALSE), "")</f>
        <v/>
      </c>
      <c r="G656" s="214"/>
      <c r="H656" s="219"/>
      <c r="I656" s="219"/>
      <c r="J656" s="215"/>
      <c r="K656" s="211"/>
      <c r="L656" s="212"/>
      <c r="M656" s="213" t="str">
        <f>IFERROR(VLOOKUP(L656, Z!$A$2:$C$4127, 3, FALSE), "")</f>
        <v/>
      </c>
      <c r="N656" s="216"/>
      <c r="O656" s="218">
        <f t="shared" si="9"/>
        <v>0</v>
      </c>
    </row>
    <row r="657" spans="2:15" s="66" customFormat="1" ht="12.75" customHeight="1" x14ac:dyDescent="0.2">
      <c r="B657" s="9">
        <v>635</v>
      </c>
      <c r="C657" s="211"/>
      <c r="D657" s="211"/>
      <c r="E657" s="212"/>
      <c r="F657" s="213" t="str">
        <f>IFERROR(VLOOKUP(E657, Z!$A$2:$C$4127, 3, FALSE), "")</f>
        <v/>
      </c>
      <c r="G657" s="214"/>
      <c r="H657" s="219"/>
      <c r="I657" s="219"/>
      <c r="J657" s="215"/>
      <c r="K657" s="211"/>
      <c r="L657" s="212"/>
      <c r="M657" s="213" t="str">
        <f>IFERROR(VLOOKUP(L657, Z!$A$2:$C$4127, 3, FALSE), "")</f>
        <v/>
      </c>
      <c r="N657" s="216"/>
      <c r="O657" s="218">
        <f t="shared" si="9"/>
        <v>0</v>
      </c>
    </row>
    <row r="658" spans="2:15" s="66" customFormat="1" ht="12.75" customHeight="1" x14ac:dyDescent="0.2">
      <c r="B658" s="9">
        <v>636</v>
      </c>
      <c r="C658" s="211"/>
      <c r="D658" s="211"/>
      <c r="E658" s="212"/>
      <c r="F658" s="213" t="str">
        <f>IFERROR(VLOOKUP(E658, Z!$A$2:$C$4127, 3, FALSE), "")</f>
        <v/>
      </c>
      <c r="G658" s="214"/>
      <c r="H658" s="219"/>
      <c r="I658" s="219"/>
      <c r="J658" s="215"/>
      <c r="K658" s="211"/>
      <c r="L658" s="212"/>
      <c r="M658" s="213" t="str">
        <f>IFERROR(VLOOKUP(L658, Z!$A$2:$C$4127, 3, FALSE), "")</f>
        <v/>
      </c>
      <c r="N658" s="216"/>
      <c r="O658" s="218">
        <f t="shared" si="9"/>
        <v>0</v>
      </c>
    </row>
    <row r="659" spans="2:15" s="66" customFormat="1" ht="12.75" customHeight="1" x14ac:dyDescent="0.2">
      <c r="B659" s="9">
        <v>637</v>
      </c>
      <c r="C659" s="211"/>
      <c r="D659" s="211"/>
      <c r="E659" s="212"/>
      <c r="F659" s="213" t="str">
        <f>IFERROR(VLOOKUP(E659, Z!$A$2:$C$4127, 3, FALSE), "")</f>
        <v/>
      </c>
      <c r="G659" s="214"/>
      <c r="H659" s="219"/>
      <c r="I659" s="219"/>
      <c r="J659" s="215"/>
      <c r="K659" s="211"/>
      <c r="L659" s="212"/>
      <c r="M659" s="213" t="str">
        <f>IFERROR(VLOOKUP(L659, Z!$A$2:$C$4127, 3, FALSE), "")</f>
        <v/>
      </c>
      <c r="N659" s="216"/>
      <c r="O659" s="218">
        <f t="shared" si="9"/>
        <v>0</v>
      </c>
    </row>
    <row r="660" spans="2:15" s="66" customFormat="1" ht="12.75" customHeight="1" x14ac:dyDescent="0.2">
      <c r="B660" s="9">
        <v>638</v>
      </c>
      <c r="C660" s="211"/>
      <c r="D660" s="211"/>
      <c r="E660" s="212"/>
      <c r="F660" s="213" t="str">
        <f>IFERROR(VLOOKUP(E660, Z!$A$2:$C$4127, 3, FALSE), "")</f>
        <v/>
      </c>
      <c r="G660" s="214"/>
      <c r="H660" s="219"/>
      <c r="I660" s="219"/>
      <c r="J660" s="215"/>
      <c r="K660" s="211"/>
      <c r="L660" s="212"/>
      <c r="M660" s="213" t="str">
        <f>IFERROR(VLOOKUP(L660, Z!$A$2:$C$4127, 3, FALSE), "")</f>
        <v/>
      </c>
      <c r="N660" s="216"/>
      <c r="O660" s="218">
        <f t="shared" si="9"/>
        <v>0</v>
      </c>
    </row>
    <row r="661" spans="2:15" s="66" customFormat="1" ht="12.75" customHeight="1" x14ac:dyDescent="0.2">
      <c r="B661" s="9">
        <v>639</v>
      </c>
      <c r="C661" s="211"/>
      <c r="D661" s="211"/>
      <c r="E661" s="212"/>
      <c r="F661" s="213" t="str">
        <f>IFERROR(VLOOKUP(E661, Z!$A$2:$C$4127, 3, FALSE), "")</f>
        <v/>
      </c>
      <c r="G661" s="214"/>
      <c r="H661" s="219"/>
      <c r="I661" s="219"/>
      <c r="J661" s="215"/>
      <c r="K661" s="211"/>
      <c r="L661" s="212"/>
      <c r="M661" s="213" t="str">
        <f>IFERROR(VLOOKUP(L661, Z!$A$2:$C$4127, 3, FALSE), "")</f>
        <v/>
      </c>
      <c r="N661" s="216"/>
      <c r="O661" s="218">
        <f t="shared" si="9"/>
        <v>0</v>
      </c>
    </row>
    <row r="662" spans="2:15" s="66" customFormat="1" ht="12.75" customHeight="1" x14ac:dyDescent="0.2">
      <c r="B662" s="9">
        <v>640</v>
      </c>
      <c r="C662" s="211"/>
      <c r="D662" s="211"/>
      <c r="E662" s="212"/>
      <c r="F662" s="213" t="str">
        <f>IFERROR(VLOOKUP(E662, Z!$A$2:$C$4127, 3, FALSE), "")</f>
        <v/>
      </c>
      <c r="G662" s="214"/>
      <c r="H662" s="219"/>
      <c r="I662" s="219"/>
      <c r="J662" s="215"/>
      <c r="K662" s="211"/>
      <c r="L662" s="212"/>
      <c r="M662" s="213" t="str">
        <f>IFERROR(VLOOKUP(L662, Z!$A$2:$C$4127, 3, FALSE), "")</f>
        <v/>
      </c>
      <c r="N662" s="216"/>
      <c r="O662" s="218">
        <f t="shared" si="9"/>
        <v>0</v>
      </c>
    </row>
    <row r="663" spans="2:15" s="66" customFormat="1" ht="12.75" customHeight="1" x14ac:dyDescent="0.2">
      <c r="B663" s="9">
        <v>641</v>
      </c>
      <c r="C663" s="211"/>
      <c r="D663" s="211"/>
      <c r="E663" s="212"/>
      <c r="F663" s="213" t="str">
        <f>IFERROR(VLOOKUP(E663, Z!$A$2:$C$4127, 3, FALSE), "")</f>
        <v/>
      </c>
      <c r="G663" s="214"/>
      <c r="H663" s="219"/>
      <c r="I663" s="219"/>
      <c r="J663" s="215"/>
      <c r="K663" s="211"/>
      <c r="L663" s="212"/>
      <c r="M663" s="213" t="str">
        <f>IFERROR(VLOOKUP(L663, Z!$A$2:$C$4127, 3, FALSE), "")</f>
        <v/>
      </c>
      <c r="N663" s="216"/>
      <c r="O663" s="218">
        <f t="shared" si="9"/>
        <v>0</v>
      </c>
    </row>
    <row r="664" spans="2:15" s="66" customFormat="1" ht="12.75" customHeight="1" x14ac:dyDescent="0.2">
      <c r="B664" s="9">
        <v>642</v>
      </c>
      <c r="C664" s="211"/>
      <c r="D664" s="211"/>
      <c r="E664" s="212"/>
      <c r="F664" s="213" t="str">
        <f>IFERROR(VLOOKUP(E664, Z!$A$2:$C$4127, 3, FALSE), "")</f>
        <v/>
      </c>
      <c r="G664" s="214"/>
      <c r="H664" s="219"/>
      <c r="I664" s="219"/>
      <c r="J664" s="215"/>
      <c r="K664" s="211"/>
      <c r="L664" s="212"/>
      <c r="M664" s="213" t="str">
        <f>IFERROR(VLOOKUP(L664, Z!$A$2:$C$4127, 3, FALSE), "")</f>
        <v/>
      </c>
      <c r="N664" s="216"/>
      <c r="O664" s="218">
        <f t="shared" ref="O664:O727" si="10">MAX(0, 8*0.75*(H664-I664))</f>
        <v>0</v>
      </c>
    </row>
    <row r="665" spans="2:15" s="66" customFormat="1" ht="12.75" customHeight="1" x14ac:dyDescent="0.2">
      <c r="B665" s="9">
        <v>643</v>
      </c>
      <c r="C665" s="211"/>
      <c r="D665" s="211"/>
      <c r="E665" s="212"/>
      <c r="F665" s="213" t="str">
        <f>IFERROR(VLOOKUP(E665, Z!$A$2:$C$4127, 3, FALSE), "")</f>
        <v/>
      </c>
      <c r="G665" s="214"/>
      <c r="H665" s="219"/>
      <c r="I665" s="219"/>
      <c r="J665" s="215"/>
      <c r="K665" s="211"/>
      <c r="L665" s="212"/>
      <c r="M665" s="213" t="str">
        <f>IFERROR(VLOOKUP(L665, Z!$A$2:$C$4127, 3, FALSE), "")</f>
        <v/>
      </c>
      <c r="N665" s="216"/>
      <c r="O665" s="218">
        <f t="shared" si="10"/>
        <v>0</v>
      </c>
    </row>
    <row r="666" spans="2:15" s="66" customFormat="1" ht="12.75" customHeight="1" x14ac:dyDescent="0.2">
      <c r="B666" s="9">
        <v>644</v>
      </c>
      <c r="C666" s="211"/>
      <c r="D666" s="211"/>
      <c r="E666" s="212"/>
      <c r="F666" s="213" t="str">
        <f>IFERROR(VLOOKUP(E666, Z!$A$2:$C$4127, 3, FALSE), "")</f>
        <v/>
      </c>
      <c r="G666" s="214"/>
      <c r="H666" s="219"/>
      <c r="I666" s="219"/>
      <c r="J666" s="215"/>
      <c r="K666" s="211"/>
      <c r="L666" s="212"/>
      <c r="M666" s="213" t="str">
        <f>IFERROR(VLOOKUP(L666, Z!$A$2:$C$4127, 3, FALSE), "")</f>
        <v/>
      </c>
      <c r="N666" s="216"/>
      <c r="O666" s="218">
        <f t="shared" si="10"/>
        <v>0</v>
      </c>
    </row>
    <row r="667" spans="2:15" s="66" customFormat="1" ht="12.75" customHeight="1" x14ac:dyDescent="0.2">
      <c r="B667" s="9">
        <v>645</v>
      </c>
      <c r="C667" s="211"/>
      <c r="D667" s="211"/>
      <c r="E667" s="212"/>
      <c r="F667" s="213" t="str">
        <f>IFERROR(VLOOKUP(E667, Z!$A$2:$C$4127, 3, FALSE), "")</f>
        <v/>
      </c>
      <c r="G667" s="214"/>
      <c r="H667" s="219"/>
      <c r="I667" s="219"/>
      <c r="J667" s="215"/>
      <c r="K667" s="211"/>
      <c r="L667" s="212"/>
      <c r="M667" s="213" t="str">
        <f>IFERROR(VLOOKUP(L667, Z!$A$2:$C$4127, 3, FALSE), "")</f>
        <v/>
      </c>
      <c r="N667" s="216"/>
      <c r="O667" s="218">
        <f t="shared" si="10"/>
        <v>0</v>
      </c>
    </row>
    <row r="668" spans="2:15" s="66" customFormat="1" ht="12.75" customHeight="1" x14ac:dyDescent="0.2">
      <c r="B668" s="9">
        <v>646</v>
      </c>
      <c r="C668" s="211"/>
      <c r="D668" s="211"/>
      <c r="E668" s="212"/>
      <c r="F668" s="213" t="str">
        <f>IFERROR(VLOOKUP(E668, Z!$A$2:$C$4127, 3, FALSE), "")</f>
        <v/>
      </c>
      <c r="G668" s="214"/>
      <c r="H668" s="219"/>
      <c r="I668" s="219"/>
      <c r="J668" s="215"/>
      <c r="K668" s="211"/>
      <c r="L668" s="212"/>
      <c r="M668" s="213" t="str">
        <f>IFERROR(VLOOKUP(L668, Z!$A$2:$C$4127, 3, FALSE), "")</f>
        <v/>
      </c>
      <c r="N668" s="216"/>
      <c r="O668" s="218">
        <f t="shared" si="10"/>
        <v>0</v>
      </c>
    </row>
    <row r="669" spans="2:15" s="66" customFormat="1" ht="12.75" customHeight="1" x14ac:dyDescent="0.2">
      <c r="B669" s="9">
        <v>647</v>
      </c>
      <c r="C669" s="211"/>
      <c r="D669" s="211"/>
      <c r="E669" s="212"/>
      <c r="F669" s="213" t="str">
        <f>IFERROR(VLOOKUP(E669, Z!$A$2:$C$4127, 3, FALSE), "")</f>
        <v/>
      </c>
      <c r="G669" s="214"/>
      <c r="H669" s="219"/>
      <c r="I669" s="219"/>
      <c r="J669" s="215"/>
      <c r="K669" s="211"/>
      <c r="L669" s="212"/>
      <c r="M669" s="213" t="str">
        <f>IFERROR(VLOOKUP(L669, Z!$A$2:$C$4127, 3, FALSE), "")</f>
        <v/>
      </c>
      <c r="N669" s="216"/>
      <c r="O669" s="218">
        <f t="shared" si="10"/>
        <v>0</v>
      </c>
    </row>
    <row r="670" spans="2:15" s="66" customFormat="1" ht="12.75" customHeight="1" x14ac:dyDescent="0.2">
      <c r="B670" s="9">
        <v>648</v>
      </c>
      <c r="C670" s="211"/>
      <c r="D670" s="211"/>
      <c r="E670" s="212"/>
      <c r="F670" s="213" t="str">
        <f>IFERROR(VLOOKUP(E670, Z!$A$2:$C$4127, 3, FALSE), "")</f>
        <v/>
      </c>
      <c r="G670" s="214"/>
      <c r="H670" s="219"/>
      <c r="I670" s="219"/>
      <c r="J670" s="215"/>
      <c r="K670" s="211"/>
      <c r="L670" s="212"/>
      <c r="M670" s="213" t="str">
        <f>IFERROR(VLOOKUP(L670, Z!$A$2:$C$4127, 3, FALSE), "")</f>
        <v/>
      </c>
      <c r="N670" s="216"/>
      <c r="O670" s="218">
        <f t="shared" si="10"/>
        <v>0</v>
      </c>
    </row>
    <row r="671" spans="2:15" s="66" customFormat="1" ht="12.75" customHeight="1" x14ac:dyDescent="0.2">
      <c r="B671" s="9">
        <v>649</v>
      </c>
      <c r="C671" s="211"/>
      <c r="D671" s="211"/>
      <c r="E671" s="212"/>
      <c r="F671" s="213" t="str">
        <f>IFERROR(VLOOKUP(E671, Z!$A$2:$C$4127, 3, FALSE), "")</f>
        <v/>
      </c>
      <c r="G671" s="214"/>
      <c r="H671" s="219"/>
      <c r="I671" s="219"/>
      <c r="J671" s="215"/>
      <c r="K671" s="211"/>
      <c r="L671" s="212"/>
      <c r="M671" s="213" t="str">
        <f>IFERROR(VLOOKUP(L671, Z!$A$2:$C$4127, 3, FALSE), "")</f>
        <v/>
      </c>
      <c r="N671" s="216"/>
      <c r="O671" s="218">
        <f t="shared" si="10"/>
        <v>0</v>
      </c>
    </row>
    <row r="672" spans="2:15" s="66" customFormat="1" ht="12.75" customHeight="1" x14ac:dyDescent="0.2">
      <c r="B672" s="9">
        <v>650</v>
      </c>
      <c r="C672" s="211"/>
      <c r="D672" s="211"/>
      <c r="E672" s="212"/>
      <c r="F672" s="213" t="str">
        <f>IFERROR(VLOOKUP(E672, Z!$A$2:$C$4127, 3, FALSE), "")</f>
        <v/>
      </c>
      <c r="G672" s="214"/>
      <c r="H672" s="219"/>
      <c r="I672" s="219"/>
      <c r="J672" s="215"/>
      <c r="K672" s="211"/>
      <c r="L672" s="212"/>
      <c r="M672" s="213" t="str">
        <f>IFERROR(VLOOKUP(L672, Z!$A$2:$C$4127, 3, FALSE), "")</f>
        <v/>
      </c>
      <c r="N672" s="216"/>
      <c r="O672" s="218">
        <f t="shared" si="10"/>
        <v>0</v>
      </c>
    </row>
    <row r="673" spans="2:15" s="66" customFormat="1" ht="12.75" customHeight="1" x14ac:dyDescent="0.2">
      <c r="B673" s="9">
        <v>651</v>
      </c>
      <c r="C673" s="211"/>
      <c r="D673" s="211"/>
      <c r="E673" s="212"/>
      <c r="F673" s="213" t="str">
        <f>IFERROR(VLOOKUP(E673, Z!$A$2:$C$4127, 3, FALSE), "")</f>
        <v/>
      </c>
      <c r="G673" s="214"/>
      <c r="H673" s="219"/>
      <c r="I673" s="219"/>
      <c r="J673" s="215"/>
      <c r="K673" s="211"/>
      <c r="L673" s="212"/>
      <c r="M673" s="213" t="str">
        <f>IFERROR(VLOOKUP(L673, Z!$A$2:$C$4127, 3, FALSE), "")</f>
        <v/>
      </c>
      <c r="N673" s="216"/>
      <c r="O673" s="218">
        <f t="shared" si="10"/>
        <v>0</v>
      </c>
    </row>
    <row r="674" spans="2:15" s="66" customFormat="1" ht="12.75" customHeight="1" x14ac:dyDescent="0.2">
      <c r="B674" s="9">
        <v>652</v>
      </c>
      <c r="C674" s="211"/>
      <c r="D674" s="211"/>
      <c r="E674" s="212"/>
      <c r="F674" s="213" t="str">
        <f>IFERROR(VLOOKUP(E674, Z!$A$2:$C$4127, 3, FALSE), "")</f>
        <v/>
      </c>
      <c r="G674" s="214"/>
      <c r="H674" s="219"/>
      <c r="I674" s="219"/>
      <c r="J674" s="215"/>
      <c r="K674" s="211"/>
      <c r="L674" s="212"/>
      <c r="M674" s="213" t="str">
        <f>IFERROR(VLOOKUP(L674, Z!$A$2:$C$4127, 3, FALSE), "")</f>
        <v/>
      </c>
      <c r="N674" s="216"/>
      <c r="O674" s="218">
        <f t="shared" si="10"/>
        <v>0</v>
      </c>
    </row>
    <row r="675" spans="2:15" s="66" customFormat="1" ht="12.75" customHeight="1" x14ac:dyDescent="0.2">
      <c r="B675" s="9">
        <v>653</v>
      </c>
      <c r="C675" s="211"/>
      <c r="D675" s="211"/>
      <c r="E675" s="212"/>
      <c r="F675" s="213" t="str">
        <f>IFERROR(VLOOKUP(E675, Z!$A$2:$C$4127, 3, FALSE), "")</f>
        <v/>
      </c>
      <c r="G675" s="214"/>
      <c r="H675" s="219"/>
      <c r="I675" s="219"/>
      <c r="J675" s="215"/>
      <c r="K675" s="211"/>
      <c r="L675" s="212"/>
      <c r="M675" s="213" t="str">
        <f>IFERROR(VLOOKUP(L675, Z!$A$2:$C$4127, 3, FALSE), "")</f>
        <v/>
      </c>
      <c r="N675" s="216"/>
      <c r="O675" s="218">
        <f t="shared" si="10"/>
        <v>0</v>
      </c>
    </row>
    <row r="676" spans="2:15" s="66" customFormat="1" ht="12.75" customHeight="1" x14ac:dyDescent="0.2">
      <c r="B676" s="9">
        <v>654</v>
      </c>
      <c r="C676" s="211"/>
      <c r="D676" s="211"/>
      <c r="E676" s="212"/>
      <c r="F676" s="213" t="str">
        <f>IFERROR(VLOOKUP(E676, Z!$A$2:$C$4127, 3, FALSE), "")</f>
        <v/>
      </c>
      <c r="G676" s="214"/>
      <c r="H676" s="219"/>
      <c r="I676" s="219"/>
      <c r="J676" s="215"/>
      <c r="K676" s="211"/>
      <c r="L676" s="212"/>
      <c r="M676" s="213" t="str">
        <f>IFERROR(VLOOKUP(L676, Z!$A$2:$C$4127, 3, FALSE), "")</f>
        <v/>
      </c>
      <c r="N676" s="216"/>
      <c r="O676" s="218">
        <f t="shared" si="10"/>
        <v>0</v>
      </c>
    </row>
    <row r="677" spans="2:15" s="66" customFormat="1" ht="12.75" customHeight="1" x14ac:dyDescent="0.2">
      <c r="B677" s="9">
        <v>655</v>
      </c>
      <c r="C677" s="211"/>
      <c r="D677" s="211"/>
      <c r="E677" s="212"/>
      <c r="F677" s="213" t="str">
        <f>IFERROR(VLOOKUP(E677, Z!$A$2:$C$4127, 3, FALSE), "")</f>
        <v/>
      </c>
      <c r="G677" s="214"/>
      <c r="H677" s="219"/>
      <c r="I677" s="219"/>
      <c r="J677" s="215"/>
      <c r="K677" s="211"/>
      <c r="L677" s="212"/>
      <c r="M677" s="213" t="str">
        <f>IFERROR(VLOOKUP(L677, Z!$A$2:$C$4127, 3, FALSE), "")</f>
        <v/>
      </c>
      <c r="N677" s="216"/>
      <c r="O677" s="218">
        <f t="shared" si="10"/>
        <v>0</v>
      </c>
    </row>
    <row r="678" spans="2:15" s="66" customFormat="1" ht="12.75" customHeight="1" x14ac:dyDescent="0.2">
      <c r="B678" s="9">
        <v>656</v>
      </c>
      <c r="C678" s="211"/>
      <c r="D678" s="211"/>
      <c r="E678" s="212"/>
      <c r="F678" s="213" t="str">
        <f>IFERROR(VLOOKUP(E678, Z!$A$2:$C$4127, 3, FALSE), "")</f>
        <v/>
      </c>
      <c r="G678" s="214"/>
      <c r="H678" s="219"/>
      <c r="I678" s="219"/>
      <c r="J678" s="215"/>
      <c r="K678" s="211"/>
      <c r="L678" s="212"/>
      <c r="M678" s="213" t="str">
        <f>IFERROR(VLOOKUP(L678, Z!$A$2:$C$4127, 3, FALSE), "")</f>
        <v/>
      </c>
      <c r="N678" s="216"/>
      <c r="O678" s="218">
        <f t="shared" si="10"/>
        <v>0</v>
      </c>
    </row>
    <row r="679" spans="2:15" s="66" customFormat="1" ht="12.75" customHeight="1" x14ac:dyDescent="0.2">
      <c r="B679" s="9">
        <v>657</v>
      </c>
      <c r="C679" s="211"/>
      <c r="D679" s="211"/>
      <c r="E679" s="212"/>
      <c r="F679" s="213" t="str">
        <f>IFERROR(VLOOKUP(E679, Z!$A$2:$C$4127, 3, FALSE), "")</f>
        <v/>
      </c>
      <c r="G679" s="214"/>
      <c r="H679" s="219"/>
      <c r="I679" s="219"/>
      <c r="J679" s="215"/>
      <c r="K679" s="211"/>
      <c r="L679" s="212"/>
      <c r="M679" s="213" t="str">
        <f>IFERROR(VLOOKUP(L679, Z!$A$2:$C$4127, 3, FALSE), "")</f>
        <v/>
      </c>
      <c r="N679" s="216"/>
      <c r="O679" s="218">
        <f t="shared" si="10"/>
        <v>0</v>
      </c>
    </row>
    <row r="680" spans="2:15" s="66" customFormat="1" ht="12.75" customHeight="1" x14ac:dyDescent="0.2">
      <c r="B680" s="9">
        <v>658</v>
      </c>
      <c r="C680" s="211"/>
      <c r="D680" s="211"/>
      <c r="E680" s="212"/>
      <c r="F680" s="213" t="str">
        <f>IFERROR(VLOOKUP(E680, Z!$A$2:$C$4127, 3, FALSE), "")</f>
        <v/>
      </c>
      <c r="G680" s="214"/>
      <c r="H680" s="219"/>
      <c r="I680" s="219"/>
      <c r="J680" s="215"/>
      <c r="K680" s="211"/>
      <c r="L680" s="212"/>
      <c r="M680" s="213" t="str">
        <f>IFERROR(VLOOKUP(L680, Z!$A$2:$C$4127, 3, FALSE), "")</f>
        <v/>
      </c>
      <c r="N680" s="216"/>
      <c r="O680" s="218">
        <f t="shared" si="10"/>
        <v>0</v>
      </c>
    </row>
    <row r="681" spans="2:15" s="66" customFormat="1" ht="12.75" customHeight="1" x14ac:dyDescent="0.2">
      <c r="B681" s="9">
        <v>659</v>
      </c>
      <c r="C681" s="211"/>
      <c r="D681" s="211"/>
      <c r="E681" s="212"/>
      <c r="F681" s="213" t="str">
        <f>IFERROR(VLOOKUP(E681, Z!$A$2:$C$4127, 3, FALSE), "")</f>
        <v/>
      </c>
      <c r="G681" s="214"/>
      <c r="H681" s="219"/>
      <c r="I681" s="219"/>
      <c r="J681" s="215"/>
      <c r="K681" s="211"/>
      <c r="L681" s="212"/>
      <c r="M681" s="213" t="str">
        <f>IFERROR(VLOOKUP(L681, Z!$A$2:$C$4127, 3, FALSE), "")</f>
        <v/>
      </c>
      <c r="N681" s="216"/>
      <c r="O681" s="218">
        <f t="shared" si="10"/>
        <v>0</v>
      </c>
    </row>
    <row r="682" spans="2:15" s="66" customFormat="1" ht="12.75" customHeight="1" x14ac:dyDescent="0.2">
      <c r="B682" s="9">
        <v>660</v>
      </c>
      <c r="C682" s="211"/>
      <c r="D682" s="211"/>
      <c r="E682" s="212"/>
      <c r="F682" s="213" t="str">
        <f>IFERROR(VLOOKUP(E682, Z!$A$2:$C$4127, 3, FALSE), "")</f>
        <v/>
      </c>
      <c r="G682" s="214"/>
      <c r="H682" s="219"/>
      <c r="I682" s="219"/>
      <c r="J682" s="215"/>
      <c r="K682" s="211"/>
      <c r="L682" s="212"/>
      <c r="M682" s="213" t="str">
        <f>IFERROR(VLOOKUP(L682, Z!$A$2:$C$4127, 3, FALSE), "")</f>
        <v/>
      </c>
      <c r="N682" s="216"/>
      <c r="O682" s="218">
        <f t="shared" si="10"/>
        <v>0</v>
      </c>
    </row>
    <row r="683" spans="2:15" s="66" customFormat="1" ht="12.75" customHeight="1" x14ac:dyDescent="0.2">
      <c r="B683" s="9">
        <v>661</v>
      </c>
      <c r="C683" s="211"/>
      <c r="D683" s="211"/>
      <c r="E683" s="212"/>
      <c r="F683" s="213" t="str">
        <f>IFERROR(VLOOKUP(E683, Z!$A$2:$C$4127, 3, FALSE), "")</f>
        <v/>
      </c>
      <c r="G683" s="214"/>
      <c r="H683" s="219"/>
      <c r="I683" s="219"/>
      <c r="J683" s="215"/>
      <c r="K683" s="211"/>
      <c r="L683" s="212"/>
      <c r="M683" s="213" t="str">
        <f>IFERROR(VLOOKUP(L683, Z!$A$2:$C$4127, 3, FALSE), "")</f>
        <v/>
      </c>
      <c r="N683" s="216"/>
      <c r="O683" s="218">
        <f t="shared" si="10"/>
        <v>0</v>
      </c>
    </row>
    <row r="684" spans="2:15" s="66" customFormat="1" ht="12.75" customHeight="1" x14ac:dyDescent="0.2">
      <c r="B684" s="9">
        <v>662</v>
      </c>
      <c r="C684" s="211"/>
      <c r="D684" s="211"/>
      <c r="E684" s="212"/>
      <c r="F684" s="213" t="str">
        <f>IFERROR(VLOOKUP(E684, Z!$A$2:$C$4127, 3, FALSE), "")</f>
        <v/>
      </c>
      <c r="G684" s="214"/>
      <c r="H684" s="219"/>
      <c r="I684" s="219"/>
      <c r="J684" s="215"/>
      <c r="K684" s="211"/>
      <c r="L684" s="212"/>
      <c r="M684" s="213" t="str">
        <f>IFERROR(VLOOKUP(L684, Z!$A$2:$C$4127, 3, FALSE), "")</f>
        <v/>
      </c>
      <c r="N684" s="216"/>
      <c r="O684" s="218">
        <f t="shared" si="10"/>
        <v>0</v>
      </c>
    </row>
    <row r="685" spans="2:15" s="66" customFormat="1" ht="12.75" customHeight="1" x14ac:dyDescent="0.2">
      <c r="B685" s="9">
        <v>663</v>
      </c>
      <c r="C685" s="211"/>
      <c r="D685" s="211"/>
      <c r="E685" s="212"/>
      <c r="F685" s="213" t="str">
        <f>IFERROR(VLOOKUP(E685, Z!$A$2:$C$4127, 3, FALSE), "")</f>
        <v/>
      </c>
      <c r="G685" s="214"/>
      <c r="H685" s="219"/>
      <c r="I685" s="219"/>
      <c r="J685" s="215"/>
      <c r="K685" s="211"/>
      <c r="L685" s="212"/>
      <c r="M685" s="213" t="str">
        <f>IFERROR(VLOOKUP(L685, Z!$A$2:$C$4127, 3, FALSE), "")</f>
        <v/>
      </c>
      <c r="N685" s="216"/>
      <c r="O685" s="218">
        <f t="shared" si="10"/>
        <v>0</v>
      </c>
    </row>
    <row r="686" spans="2:15" s="66" customFormat="1" ht="12.75" customHeight="1" x14ac:dyDescent="0.2">
      <c r="B686" s="9">
        <v>664</v>
      </c>
      <c r="C686" s="211"/>
      <c r="D686" s="211"/>
      <c r="E686" s="212"/>
      <c r="F686" s="213" t="str">
        <f>IFERROR(VLOOKUP(E686, Z!$A$2:$C$4127, 3, FALSE), "")</f>
        <v/>
      </c>
      <c r="G686" s="214"/>
      <c r="H686" s="219"/>
      <c r="I686" s="219"/>
      <c r="J686" s="215"/>
      <c r="K686" s="211"/>
      <c r="L686" s="212"/>
      <c r="M686" s="213" t="str">
        <f>IFERROR(VLOOKUP(L686, Z!$A$2:$C$4127, 3, FALSE), "")</f>
        <v/>
      </c>
      <c r="N686" s="216"/>
      <c r="O686" s="218">
        <f t="shared" si="10"/>
        <v>0</v>
      </c>
    </row>
    <row r="687" spans="2:15" s="66" customFormat="1" ht="12.75" customHeight="1" x14ac:dyDescent="0.2">
      <c r="B687" s="9">
        <v>665</v>
      </c>
      <c r="C687" s="211"/>
      <c r="D687" s="211"/>
      <c r="E687" s="212"/>
      <c r="F687" s="213" t="str">
        <f>IFERROR(VLOOKUP(E687, Z!$A$2:$C$4127, 3, FALSE), "")</f>
        <v/>
      </c>
      <c r="G687" s="214"/>
      <c r="H687" s="219"/>
      <c r="I687" s="219"/>
      <c r="J687" s="215"/>
      <c r="K687" s="211"/>
      <c r="L687" s="212"/>
      <c r="M687" s="213" t="str">
        <f>IFERROR(VLOOKUP(L687, Z!$A$2:$C$4127, 3, FALSE), "")</f>
        <v/>
      </c>
      <c r="N687" s="216"/>
      <c r="O687" s="218">
        <f t="shared" si="10"/>
        <v>0</v>
      </c>
    </row>
    <row r="688" spans="2:15" s="66" customFormat="1" ht="12.75" customHeight="1" x14ac:dyDescent="0.2">
      <c r="B688" s="9">
        <v>666</v>
      </c>
      <c r="C688" s="211"/>
      <c r="D688" s="211"/>
      <c r="E688" s="212"/>
      <c r="F688" s="213" t="str">
        <f>IFERROR(VLOOKUP(E688, Z!$A$2:$C$4127, 3, FALSE), "")</f>
        <v/>
      </c>
      <c r="G688" s="214"/>
      <c r="H688" s="219"/>
      <c r="I688" s="219"/>
      <c r="J688" s="215"/>
      <c r="K688" s="211"/>
      <c r="L688" s="212"/>
      <c r="M688" s="213" t="str">
        <f>IFERROR(VLOOKUP(L688, Z!$A$2:$C$4127, 3, FALSE), "")</f>
        <v/>
      </c>
      <c r="N688" s="216"/>
      <c r="O688" s="218">
        <f t="shared" si="10"/>
        <v>0</v>
      </c>
    </row>
    <row r="689" spans="2:15" s="66" customFormat="1" ht="12.75" customHeight="1" x14ac:dyDescent="0.2">
      <c r="B689" s="9">
        <v>667</v>
      </c>
      <c r="C689" s="211"/>
      <c r="D689" s="211"/>
      <c r="E689" s="212"/>
      <c r="F689" s="213" t="str">
        <f>IFERROR(VLOOKUP(E689, Z!$A$2:$C$4127, 3, FALSE), "")</f>
        <v/>
      </c>
      <c r="G689" s="214"/>
      <c r="H689" s="219"/>
      <c r="I689" s="219"/>
      <c r="J689" s="215"/>
      <c r="K689" s="211"/>
      <c r="L689" s="212"/>
      <c r="M689" s="213" t="str">
        <f>IFERROR(VLOOKUP(L689, Z!$A$2:$C$4127, 3, FALSE), "")</f>
        <v/>
      </c>
      <c r="N689" s="216"/>
      <c r="O689" s="218">
        <f t="shared" si="10"/>
        <v>0</v>
      </c>
    </row>
    <row r="690" spans="2:15" s="66" customFormat="1" ht="12.75" customHeight="1" x14ac:dyDescent="0.2">
      <c r="B690" s="9">
        <v>668</v>
      </c>
      <c r="C690" s="211"/>
      <c r="D690" s="211"/>
      <c r="E690" s="212"/>
      <c r="F690" s="213" t="str">
        <f>IFERROR(VLOOKUP(E690, Z!$A$2:$C$4127, 3, FALSE), "")</f>
        <v/>
      </c>
      <c r="G690" s="214"/>
      <c r="H690" s="219"/>
      <c r="I690" s="219"/>
      <c r="J690" s="215"/>
      <c r="K690" s="211"/>
      <c r="L690" s="212"/>
      <c r="M690" s="213" t="str">
        <f>IFERROR(VLOOKUP(L690, Z!$A$2:$C$4127, 3, FALSE), "")</f>
        <v/>
      </c>
      <c r="N690" s="216"/>
      <c r="O690" s="218">
        <f t="shared" si="10"/>
        <v>0</v>
      </c>
    </row>
    <row r="691" spans="2:15" s="66" customFormat="1" ht="12.75" customHeight="1" x14ac:dyDescent="0.2">
      <c r="B691" s="9">
        <v>669</v>
      </c>
      <c r="C691" s="211"/>
      <c r="D691" s="211"/>
      <c r="E691" s="212"/>
      <c r="F691" s="213" t="str">
        <f>IFERROR(VLOOKUP(E691, Z!$A$2:$C$4127, 3, FALSE), "")</f>
        <v/>
      </c>
      <c r="G691" s="214"/>
      <c r="H691" s="219"/>
      <c r="I691" s="219"/>
      <c r="J691" s="215"/>
      <c r="K691" s="211"/>
      <c r="L691" s="212"/>
      <c r="M691" s="213" t="str">
        <f>IFERROR(VLOOKUP(L691, Z!$A$2:$C$4127, 3, FALSE), "")</f>
        <v/>
      </c>
      <c r="N691" s="216"/>
      <c r="O691" s="218">
        <f t="shared" si="10"/>
        <v>0</v>
      </c>
    </row>
    <row r="692" spans="2:15" s="66" customFormat="1" ht="12.75" customHeight="1" x14ac:dyDescent="0.2">
      <c r="B692" s="9">
        <v>670</v>
      </c>
      <c r="C692" s="211"/>
      <c r="D692" s="211"/>
      <c r="E692" s="212"/>
      <c r="F692" s="213" t="str">
        <f>IFERROR(VLOOKUP(E692, Z!$A$2:$C$4127, 3, FALSE), "")</f>
        <v/>
      </c>
      <c r="G692" s="214"/>
      <c r="H692" s="219"/>
      <c r="I692" s="219"/>
      <c r="J692" s="215"/>
      <c r="K692" s="211"/>
      <c r="L692" s="212"/>
      <c r="M692" s="213" t="str">
        <f>IFERROR(VLOOKUP(L692, Z!$A$2:$C$4127, 3, FALSE), "")</f>
        <v/>
      </c>
      <c r="N692" s="216"/>
      <c r="O692" s="218">
        <f t="shared" si="10"/>
        <v>0</v>
      </c>
    </row>
    <row r="693" spans="2:15" s="66" customFormat="1" ht="12.75" customHeight="1" x14ac:dyDescent="0.2">
      <c r="B693" s="9">
        <v>671</v>
      </c>
      <c r="C693" s="211"/>
      <c r="D693" s="211"/>
      <c r="E693" s="212"/>
      <c r="F693" s="213" t="str">
        <f>IFERROR(VLOOKUP(E693, Z!$A$2:$C$4127, 3, FALSE), "")</f>
        <v/>
      </c>
      <c r="G693" s="214"/>
      <c r="H693" s="219"/>
      <c r="I693" s="219"/>
      <c r="J693" s="215"/>
      <c r="K693" s="211"/>
      <c r="L693" s="212"/>
      <c r="M693" s="213" t="str">
        <f>IFERROR(VLOOKUP(L693, Z!$A$2:$C$4127, 3, FALSE), "")</f>
        <v/>
      </c>
      <c r="N693" s="216"/>
      <c r="O693" s="218">
        <f t="shared" si="10"/>
        <v>0</v>
      </c>
    </row>
    <row r="694" spans="2:15" s="66" customFormat="1" ht="12.75" customHeight="1" x14ac:dyDescent="0.2">
      <c r="B694" s="9">
        <v>672</v>
      </c>
      <c r="C694" s="211"/>
      <c r="D694" s="211"/>
      <c r="E694" s="212"/>
      <c r="F694" s="213" t="str">
        <f>IFERROR(VLOOKUP(E694, Z!$A$2:$C$4127, 3, FALSE), "")</f>
        <v/>
      </c>
      <c r="G694" s="214"/>
      <c r="H694" s="219"/>
      <c r="I694" s="219"/>
      <c r="J694" s="215"/>
      <c r="K694" s="211"/>
      <c r="L694" s="212"/>
      <c r="M694" s="213" t="str">
        <f>IFERROR(VLOOKUP(L694, Z!$A$2:$C$4127, 3, FALSE), "")</f>
        <v/>
      </c>
      <c r="N694" s="216"/>
      <c r="O694" s="218">
        <f t="shared" si="10"/>
        <v>0</v>
      </c>
    </row>
    <row r="695" spans="2:15" s="66" customFormat="1" ht="12.75" customHeight="1" x14ac:dyDescent="0.2">
      <c r="B695" s="9">
        <v>673</v>
      </c>
      <c r="C695" s="211"/>
      <c r="D695" s="211"/>
      <c r="E695" s="212"/>
      <c r="F695" s="213" t="str">
        <f>IFERROR(VLOOKUP(E695, Z!$A$2:$C$4127, 3, FALSE), "")</f>
        <v/>
      </c>
      <c r="G695" s="214"/>
      <c r="H695" s="219"/>
      <c r="I695" s="219"/>
      <c r="J695" s="215"/>
      <c r="K695" s="211"/>
      <c r="L695" s="212"/>
      <c r="M695" s="213" t="str">
        <f>IFERROR(VLOOKUP(L695, Z!$A$2:$C$4127, 3, FALSE), "")</f>
        <v/>
      </c>
      <c r="N695" s="216"/>
      <c r="O695" s="218">
        <f t="shared" si="10"/>
        <v>0</v>
      </c>
    </row>
    <row r="696" spans="2:15" s="66" customFormat="1" ht="12.75" customHeight="1" x14ac:dyDescent="0.2">
      <c r="B696" s="9">
        <v>674</v>
      </c>
      <c r="C696" s="211"/>
      <c r="D696" s="211"/>
      <c r="E696" s="212"/>
      <c r="F696" s="213" t="str">
        <f>IFERROR(VLOOKUP(E696, Z!$A$2:$C$4127, 3, FALSE), "")</f>
        <v/>
      </c>
      <c r="G696" s="214"/>
      <c r="H696" s="219"/>
      <c r="I696" s="219"/>
      <c r="J696" s="215"/>
      <c r="K696" s="211"/>
      <c r="L696" s="212"/>
      <c r="M696" s="213" t="str">
        <f>IFERROR(VLOOKUP(L696, Z!$A$2:$C$4127, 3, FALSE), "")</f>
        <v/>
      </c>
      <c r="N696" s="216"/>
      <c r="O696" s="218">
        <f t="shared" si="10"/>
        <v>0</v>
      </c>
    </row>
    <row r="697" spans="2:15" s="66" customFormat="1" ht="12.75" customHeight="1" x14ac:dyDescent="0.2">
      <c r="B697" s="9">
        <v>675</v>
      </c>
      <c r="C697" s="211"/>
      <c r="D697" s="211"/>
      <c r="E697" s="212"/>
      <c r="F697" s="213" t="str">
        <f>IFERROR(VLOOKUP(E697, Z!$A$2:$C$4127, 3, FALSE), "")</f>
        <v/>
      </c>
      <c r="G697" s="214"/>
      <c r="H697" s="219"/>
      <c r="I697" s="219"/>
      <c r="J697" s="215"/>
      <c r="K697" s="211"/>
      <c r="L697" s="212"/>
      <c r="M697" s="213" t="str">
        <f>IFERROR(VLOOKUP(L697, Z!$A$2:$C$4127, 3, FALSE), "")</f>
        <v/>
      </c>
      <c r="N697" s="216"/>
      <c r="O697" s="218">
        <f t="shared" si="10"/>
        <v>0</v>
      </c>
    </row>
    <row r="698" spans="2:15" s="66" customFormat="1" ht="12.75" customHeight="1" x14ac:dyDescent="0.2">
      <c r="B698" s="9">
        <v>676</v>
      </c>
      <c r="C698" s="211"/>
      <c r="D698" s="211"/>
      <c r="E698" s="212"/>
      <c r="F698" s="213" t="str">
        <f>IFERROR(VLOOKUP(E698, Z!$A$2:$C$4127, 3, FALSE), "")</f>
        <v/>
      </c>
      <c r="G698" s="214"/>
      <c r="H698" s="219"/>
      <c r="I698" s="219"/>
      <c r="J698" s="215"/>
      <c r="K698" s="211"/>
      <c r="L698" s="212"/>
      <c r="M698" s="213" t="str">
        <f>IFERROR(VLOOKUP(L698, Z!$A$2:$C$4127, 3, FALSE), "")</f>
        <v/>
      </c>
      <c r="N698" s="216"/>
      <c r="O698" s="218">
        <f t="shared" si="10"/>
        <v>0</v>
      </c>
    </row>
    <row r="699" spans="2:15" s="66" customFormat="1" ht="12.75" customHeight="1" x14ac:dyDescent="0.2">
      <c r="B699" s="9">
        <v>677</v>
      </c>
      <c r="C699" s="211"/>
      <c r="D699" s="211"/>
      <c r="E699" s="212"/>
      <c r="F699" s="213" t="str">
        <f>IFERROR(VLOOKUP(E699, Z!$A$2:$C$4127, 3, FALSE), "")</f>
        <v/>
      </c>
      <c r="G699" s="214"/>
      <c r="H699" s="219"/>
      <c r="I699" s="219"/>
      <c r="J699" s="215"/>
      <c r="K699" s="211"/>
      <c r="L699" s="212"/>
      <c r="M699" s="213" t="str">
        <f>IFERROR(VLOOKUP(L699, Z!$A$2:$C$4127, 3, FALSE), "")</f>
        <v/>
      </c>
      <c r="N699" s="216"/>
      <c r="O699" s="218">
        <f t="shared" si="10"/>
        <v>0</v>
      </c>
    </row>
    <row r="700" spans="2:15" s="66" customFormat="1" ht="12.75" customHeight="1" x14ac:dyDescent="0.2">
      <c r="B700" s="9">
        <v>678</v>
      </c>
      <c r="C700" s="211"/>
      <c r="D700" s="211"/>
      <c r="E700" s="212"/>
      <c r="F700" s="213" t="str">
        <f>IFERROR(VLOOKUP(E700, Z!$A$2:$C$4127, 3, FALSE), "")</f>
        <v/>
      </c>
      <c r="G700" s="214"/>
      <c r="H700" s="219"/>
      <c r="I700" s="219"/>
      <c r="J700" s="215"/>
      <c r="K700" s="211"/>
      <c r="L700" s="212"/>
      <c r="M700" s="213" t="str">
        <f>IFERROR(VLOOKUP(L700, Z!$A$2:$C$4127, 3, FALSE), "")</f>
        <v/>
      </c>
      <c r="N700" s="216"/>
      <c r="O700" s="218">
        <f t="shared" si="10"/>
        <v>0</v>
      </c>
    </row>
    <row r="701" spans="2:15" s="66" customFormat="1" ht="12.75" customHeight="1" x14ac:dyDescent="0.2">
      <c r="B701" s="9">
        <v>679</v>
      </c>
      <c r="C701" s="211"/>
      <c r="D701" s="211"/>
      <c r="E701" s="212"/>
      <c r="F701" s="213" t="str">
        <f>IFERROR(VLOOKUP(E701, Z!$A$2:$C$4127, 3, FALSE), "")</f>
        <v/>
      </c>
      <c r="G701" s="214"/>
      <c r="H701" s="219"/>
      <c r="I701" s="219"/>
      <c r="J701" s="215"/>
      <c r="K701" s="211"/>
      <c r="L701" s="212"/>
      <c r="M701" s="213" t="str">
        <f>IFERROR(VLOOKUP(L701, Z!$A$2:$C$4127, 3, FALSE), "")</f>
        <v/>
      </c>
      <c r="N701" s="216"/>
      <c r="O701" s="218">
        <f t="shared" si="10"/>
        <v>0</v>
      </c>
    </row>
    <row r="702" spans="2:15" s="66" customFormat="1" ht="12.75" customHeight="1" x14ac:dyDescent="0.2">
      <c r="B702" s="9">
        <v>680</v>
      </c>
      <c r="C702" s="211"/>
      <c r="D702" s="211"/>
      <c r="E702" s="212"/>
      <c r="F702" s="213" t="str">
        <f>IFERROR(VLOOKUP(E702, Z!$A$2:$C$4127, 3, FALSE), "")</f>
        <v/>
      </c>
      <c r="G702" s="214"/>
      <c r="H702" s="219"/>
      <c r="I702" s="219"/>
      <c r="J702" s="215"/>
      <c r="K702" s="211"/>
      <c r="L702" s="212"/>
      <c r="M702" s="213" t="str">
        <f>IFERROR(VLOOKUP(L702, Z!$A$2:$C$4127, 3, FALSE), "")</f>
        <v/>
      </c>
      <c r="N702" s="216"/>
      <c r="O702" s="218">
        <f t="shared" si="10"/>
        <v>0</v>
      </c>
    </row>
    <row r="703" spans="2:15" s="66" customFormat="1" ht="12.75" customHeight="1" x14ac:dyDescent="0.2">
      <c r="B703" s="9">
        <v>681</v>
      </c>
      <c r="C703" s="211"/>
      <c r="D703" s="211"/>
      <c r="E703" s="212"/>
      <c r="F703" s="213" t="str">
        <f>IFERROR(VLOOKUP(E703, Z!$A$2:$C$4127, 3, FALSE), "")</f>
        <v/>
      </c>
      <c r="G703" s="214"/>
      <c r="H703" s="219"/>
      <c r="I703" s="219"/>
      <c r="J703" s="215"/>
      <c r="K703" s="211"/>
      <c r="L703" s="212"/>
      <c r="M703" s="213" t="str">
        <f>IFERROR(VLOOKUP(L703, Z!$A$2:$C$4127, 3, FALSE), "")</f>
        <v/>
      </c>
      <c r="N703" s="216"/>
      <c r="O703" s="218">
        <f t="shared" si="10"/>
        <v>0</v>
      </c>
    </row>
    <row r="704" spans="2:15" s="66" customFormat="1" ht="12.75" customHeight="1" x14ac:dyDescent="0.2">
      <c r="B704" s="9">
        <v>682</v>
      </c>
      <c r="C704" s="211"/>
      <c r="D704" s="211"/>
      <c r="E704" s="212"/>
      <c r="F704" s="213" t="str">
        <f>IFERROR(VLOOKUP(E704, Z!$A$2:$C$4127, 3, FALSE), "")</f>
        <v/>
      </c>
      <c r="G704" s="214"/>
      <c r="H704" s="219"/>
      <c r="I704" s="219"/>
      <c r="J704" s="215"/>
      <c r="K704" s="211"/>
      <c r="L704" s="212"/>
      <c r="M704" s="213" t="str">
        <f>IFERROR(VLOOKUP(L704, Z!$A$2:$C$4127, 3, FALSE), "")</f>
        <v/>
      </c>
      <c r="N704" s="216"/>
      <c r="O704" s="218">
        <f t="shared" si="10"/>
        <v>0</v>
      </c>
    </row>
    <row r="705" spans="2:15" s="66" customFormat="1" ht="12.75" customHeight="1" x14ac:dyDescent="0.2">
      <c r="B705" s="9">
        <v>683</v>
      </c>
      <c r="C705" s="211"/>
      <c r="D705" s="211"/>
      <c r="E705" s="212"/>
      <c r="F705" s="213" t="str">
        <f>IFERROR(VLOOKUP(E705, Z!$A$2:$C$4127, 3, FALSE), "")</f>
        <v/>
      </c>
      <c r="G705" s="214"/>
      <c r="H705" s="219"/>
      <c r="I705" s="219"/>
      <c r="J705" s="215"/>
      <c r="K705" s="211"/>
      <c r="L705" s="212"/>
      <c r="M705" s="213" t="str">
        <f>IFERROR(VLOOKUP(L705, Z!$A$2:$C$4127, 3, FALSE), "")</f>
        <v/>
      </c>
      <c r="N705" s="216"/>
      <c r="O705" s="218">
        <f t="shared" si="10"/>
        <v>0</v>
      </c>
    </row>
    <row r="706" spans="2:15" s="66" customFormat="1" ht="12.75" customHeight="1" x14ac:dyDescent="0.2">
      <c r="B706" s="9">
        <v>684</v>
      </c>
      <c r="C706" s="211"/>
      <c r="D706" s="211"/>
      <c r="E706" s="212"/>
      <c r="F706" s="213" t="str">
        <f>IFERROR(VLOOKUP(E706, Z!$A$2:$C$4127, 3, FALSE), "")</f>
        <v/>
      </c>
      <c r="G706" s="214"/>
      <c r="H706" s="219"/>
      <c r="I706" s="219"/>
      <c r="J706" s="215"/>
      <c r="K706" s="211"/>
      <c r="L706" s="212"/>
      <c r="M706" s="213" t="str">
        <f>IFERROR(VLOOKUP(L706, Z!$A$2:$C$4127, 3, FALSE), "")</f>
        <v/>
      </c>
      <c r="N706" s="216"/>
      <c r="O706" s="218">
        <f t="shared" si="10"/>
        <v>0</v>
      </c>
    </row>
    <row r="707" spans="2:15" s="66" customFormat="1" ht="12.75" customHeight="1" x14ac:dyDescent="0.2">
      <c r="B707" s="9">
        <v>685</v>
      </c>
      <c r="C707" s="211"/>
      <c r="D707" s="211"/>
      <c r="E707" s="212"/>
      <c r="F707" s="213" t="str">
        <f>IFERROR(VLOOKUP(E707, Z!$A$2:$C$4127, 3, FALSE), "")</f>
        <v/>
      </c>
      <c r="G707" s="214"/>
      <c r="H707" s="219"/>
      <c r="I707" s="219"/>
      <c r="J707" s="215"/>
      <c r="K707" s="211"/>
      <c r="L707" s="212"/>
      <c r="M707" s="213" t="str">
        <f>IFERROR(VLOOKUP(L707, Z!$A$2:$C$4127, 3, FALSE), "")</f>
        <v/>
      </c>
      <c r="N707" s="216"/>
      <c r="O707" s="218">
        <f t="shared" si="10"/>
        <v>0</v>
      </c>
    </row>
    <row r="708" spans="2:15" s="66" customFormat="1" ht="12.75" customHeight="1" x14ac:dyDescent="0.2">
      <c r="B708" s="9">
        <v>686</v>
      </c>
      <c r="C708" s="211"/>
      <c r="D708" s="211"/>
      <c r="E708" s="212"/>
      <c r="F708" s="213" t="str">
        <f>IFERROR(VLOOKUP(E708, Z!$A$2:$C$4127, 3, FALSE), "")</f>
        <v/>
      </c>
      <c r="G708" s="214"/>
      <c r="H708" s="219"/>
      <c r="I708" s="219"/>
      <c r="J708" s="215"/>
      <c r="K708" s="211"/>
      <c r="L708" s="212"/>
      <c r="M708" s="213" t="str">
        <f>IFERROR(VLOOKUP(L708, Z!$A$2:$C$4127, 3, FALSE), "")</f>
        <v/>
      </c>
      <c r="N708" s="216"/>
      <c r="O708" s="218">
        <f t="shared" si="10"/>
        <v>0</v>
      </c>
    </row>
    <row r="709" spans="2:15" s="66" customFormat="1" ht="12.75" customHeight="1" x14ac:dyDescent="0.2">
      <c r="B709" s="9">
        <v>687</v>
      </c>
      <c r="C709" s="211"/>
      <c r="D709" s="211"/>
      <c r="E709" s="212"/>
      <c r="F709" s="213" t="str">
        <f>IFERROR(VLOOKUP(E709, Z!$A$2:$C$4127, 3, FALSE), "")</f>
        <v/>
      </c>
      <c r="G709" s="214"/>
      <c r="H709" s="219"/>
      <c r="I709" s="219"/>
      <c r="J709" s="215"/>
      <c r="K709" s="211"/>
      <c r="L709" s="212"/>
      <c r="M709" s="213" t="str">
        <f>IFERROR(VLOOKUP(L709, Z!$A$2:$C$4127, 3, FALSE), "")</f>
        <v/>
      </c>
      <c r="N709" s="216"/>
      <c r="O709" s="218">
        <f t="shared" si="10"/>
        <v>0</v>
      </c>
    </row>
    <row r="710" spans="2:15" s="66" customFormat="1" ht="12.75" customHeight="1" x14ac:dyDescent="0.2">
      <c r="B710" s="9">
        <v>688</v>
      </c>
      <c r="C710" s="211"/>
      <c r="D710" s="211"/>
      <c r="E710" s="212"/>
      <c r="F710" s="213" t="str">
        <f>IFERROR(VLOOKUP(E710, Z!$A$2:$C$4127, 3, FALSE), "")</f>
        <v/>
      </c>
      <c r="G710" s="214"/>
      <c r="H710" s="219"/>
      <c r="I710" s="219"/>
      <c r="J710" s="215"/>
      <c r="K710" s="211"/>
      <c r="L710" s="212"/>
      <c r="M710" s="213" t="str">
        <f>IFERROR(VLOOKUP(L710, Z!$A$2:$C$4127, 3, FALSE), "")</f>
        <v/>
      </c>
      <c r="N710" s="216"/>
      <c r="O710" s="218">
        <f t="shared" si="10"/>
        <v>0</v>
      </c>
    </row>
    <row r="711" spans="2:15" s="66" customFormat="1" ht="12.75" customHeight="1" x14ac:dyDescent="0.2">
      <c r="B711" s="9">
        <v>689</v>
      </c>
      <c r="C711" s="211"/>
      <c r="D711" s="211"/>
      <c r="E711" s="212"/>
      <c r="F711" s="213" t="str">
        <f>IFERROR(VLOOKUP(E711, Z!$A$2:$C$4127, 3, FALSE), "")</f>
        <v/>
      </c>
      <c r="G711" s="214"/>
      <c r="H711" s="219"/>
      <c r="I711" s="219"/>
      <c r="J711" s="215"/>
      <c r="K711" s="211"/>
      <c r="L711" s="212"/>
      <c r="M711" s="213" t="str">
        <f>IFERROR(VLOOKUP(L711, Z!$A$2:$C$4127, 3, FALSE), "")</f>
        <v/>
      </c>
      <c r="N711" s="216"/>
      <c r="O711" s="218">
        <f t="shared" si="10"/>
        <v>0</v>
      </c>
    </row>
    <row r="712" spans="2:15" s="66" customFormat="1" ht="12.75" customHeight="1" x14ac:dyDescent="0.2">
      <c r="B712" s="9">
        <v>690</v>
      </c>
      <c r="C712" s="211"/>
      <c r="D712" s="211"/>
      <c r="E712" s="212"/>
      <c r="F712" s="213" t="str">
        <f>IFERROR(VLOOKUP(E712, Z!$A$2:$C$4127, 3, FALSE), "")</f>
        <v/>
      </c>
      <c r="G712" s="214"/>
      <c r="H712" s="219"/>
      <c r="I712" s="219"/>
      <c r="J712" s="215"/>
      <c r="K712" s="211"/>
      <c r="L712" s="212"/>
      <c r="M712" s="213" t="str">
        <f>IFERROR(VLOOKUP(L712, Z!$A$2:$C$4127, 3, FALSE), "")</f>
        <v/>
      </c>
      <c r="N712" s="216"/>
      <c r="O712" s="218">
        <f t="shared" si="10"/>
        <v>0</v>
      </c>
    </row>
    <row r="713" spans="2:15" s="66" customFormat="1" ht="12.75" customHeight="1" x14ac:dyDescent="0.2">
      <c r="B713" s="9">
        <v>691</v>
      </c>
      <c r="C713" s="211"/>
      <c r="D713" s="211"/>
      <c r="E713" s="212"/>
      <c r="F713" s="213" t="str">
        <f>IFERROR(VLOOKUP(E713, Z!$A$2:$C$4127, 3, FALSE), "")</f>
        <v/>
      </c>
      <c r="G713" s="214"/>
      <c r="H713" s="219"/>
      <c r="I713" s="219"/>
      <c r="J713" s="215"/>
      <c r="K713" s="211"/>
      <c r="L713" s="212"/>
      <c r="M713" s="213" t="str">
        <f>IFERROR(VLOOKUP(L713, Z!$A$2:$C$4127, 3, FALSE), "")</f>
        <v/>
      </c>
      <c r="N713" s="216"/>
      <c r="O713" s="218">
        <f t="shared" si="10"/>
        <v>0</v>
      </c>
    </row>
    <row r="714" spans="2:15" s="66" customFormat="1" ht="12.75" customHeight="1" x14ac:dyDescent="0.2">
      <c r="B714" s="9">
        <v>692</v>
      </c>
      <c r="C714" s="211"/>
      <c r="D714" s="211"/>
      <c r="E714" s="212"/>
      <c r="F714" s="213" t="str">
        <f>IFERROR(VLOOKUP(E714, Z!$A$2:$C$4127, 3, FALSE), "")</f>
        <v/>
      </c>
      <c r="G714" s="214"/>
      <c r="H714" s="219"/>
      <c r="I714" s="219"/>
      <c r="J714" s="215"/>
      <c r="K714" s="211"/>
      <c r="L714" s="212"/>
      <c r="M714" s="213" t="str">
        <f>IFERROR(VLOOKUP(L714, Z!$A$2:$C$4127, 3, FALSE), "")</f>
        <v/>
      </c>
      <c r="N714" s="216"/>
      <c r="O714" s="218">
        <f t="shared" si="10"/>
        <v>0</v>
      </c>
    </row>
    <row r="715" spans="2:15" s="66" customFormat="1" ht="12.75" customHeight="1" x14ac:dyDescent="0.2">
      <c r="B715" s="9">
        <v>693</v>
      </c>
      <c r="C715" s="211"/>
      <c r="D715" s="211"/>
      <c r="E715" s="212"/>
      <c r="F715" s="213" t="str">
        <f>IFERROR(VLOOKUP(E715, Z!$A$2:$C$4127, 3, FALSE), "")</f>
        <v/>
      </c>
      <c r="G715" s="214"/>
      <c r="H715" s="219"/>
      <c r="I715" s="219"/>
      <c r="J715" s="215"/>
      <c r="K715" s="211"/>
      <c r="L715" s="212"/>
      <c r="M715" s="213" t="str">
        <f>IFERROR(VLOOKUP(L715, Z!$A$2:$C$4127, 3, FALSE), "")</f>
        <v/>
      </c>
      <c r="N715" s="216"/>
      <c r="O715" s="218">
        <f t="shared" si="10"/>
        <v>0</v>
      </c>
    </row>
    <row r="716" spans="2:15" s="66" customFormat="1" ht="12.75" customHeight="1" x14ac:dyDescent="0.2">
      <c r="B716" s="9">
        <v>694</v>
      </c>
      <c r="C716" s="211"/>
      <c r="D716" s="211"/>
      <c r="E716" s="212"/>
      <c r="F716" s="213" t="str">
        <f>IFERROR(VLOOKUP(E716, Z!$A$2:$C$4127, 3, FALSE), "")</f>
        <v/>
      </c>
      <c r="G716" s="214"/>
      <c r="H716" s="219"/>
      <c r="I716" s="219"/>
      <c r="J716" s="215"/>
      <c r="K716" s="211"/>
      <c r="L716" s="212"/>
      <c r="M716" s="213" t="str">
        <f>IFERROR(VLOOKUP(L716, Z!$A$2:$C$4127, 3, FALSE), "")</f>
        <v/>
      </c>
      <c r="N716" s="216"/>
      <c r="O716" s="218">
        <f t="shared" si="10"/>
        <v>0</v>
      </c>
    </row>
    <row r="717" spans="2:15" s="66" customFormat="1" ht="12.75" customHeight="1" x14ac:dyDescent="0.2">
      <c r="B717" s="9">
        <v>695</v>
      </c>
      <c r="C717" s="211"/>
      <c r="D717" s="211"/>
      <c r="E717" s="212"/>
      <c r="F717" s="213" t="str">
        <f>IFERROR(VLOOKUP(E717, Z!$A$2:$C$4127, 3, FALSE), "")</f>
        <v/>
      </c>
      <c r="G717" s="214"/>
      <c r="H717" s="219"/>
      <c r="I717" s="219"/>
      <c r="J717" s="215"/>
      <c r="K717" s="211"/>
      <c r="L717" s="212"/>
      <c r="M717" s="213" t="str">
        <f>IFERROR(VLOOKUP(L717, Z!$A$2:$C$4127, 3, FALSE), "")</f>
        <v/>
      </c>
      <c r="N717" s="216"/>
      <c r="O717" s="218">
        <f t="shared" si="10"/>
        <v>0</v>
      </c>
    </row>
    <row r="718" spans="2:15" s="66" customFormat="1" ht="12.75" customHeight="1" x14ac:dyDescent="0.2">
      <c r="B718" s="9">
        <v>696</v>
      </c>
      <c r="C718" s="211"/>
      <c r="D718" s="211"/>
      <c r="E718" s="212"/>
      <c r="F718" s="213" t="str">
        <f>IFERROR(VLOOKUP(E718, Z!$A$2:$C$4127, 3, FALSE), "")</f>
        <v/>
      </c>
      <c r="G718" s="214"/>
      <c r="H718" s="219"/>
      <c r="I718" s="219"/>
      <c r="J718" s="215"/>
      <c r="K718" s="211"/>
      <c r="L718" s="212"/>
      <c r="M718" s="213" t="str">
        <f>IFERROR(VLOOKUP(L718, Z!$A$2:$C$4127, 3, FALSE), "")</f>
        <v/>
      </c>
      <c r="N718" s="216"/>
      <c r="O718" s="218">
        <f t="shared" si="10"/>
        <v>0</v>
      </c>
    </row>
    <row r="719" spans="2:15" s="66" customFormat="1" ht="12.75" customHeight="1" x14ac:dyDescent="0.2">
      <c r="B719" s="9">
        <v>697</v>
      </c>
      <c r="C719" s="211"/>
      <c r="D719" s="211"/>
      <c r="E719" s="212"/>
      <c r="F719" s="213" t="str">
        <f>IFERROR(VLOOKUP(E719, Z!$A$2:$C$4127, 3, FALSE), "")</f>
        <v/>
      </c>
      <c r="G719" s="214"/>
      <c r="H719" s="219"/>
      <c r="I719" s="219"/>
      <c r="J719" s="215"/>
      <c r="K719" s="211"/>
      <c r="L719" s="212"/>
      <c r="M719" s="213" t="str">
        <f>IFERROR(VLOOKUP(L719, Z!$A$2:$C$4127, 3, FALSE), "")</f>
        <v/>
      </c>
      <c r="N719" s="216"/>
      <c r="O719" s="218">
        <f t="shared" si="10"/>
        <v>0</v>
      </c>
    </row>
    <row r="720" spans="2:15" s="66" customFormat="1" ht="12.75" customHeight="1" x14ac:dyDescent="0.2">
      <c r="B720" s="9">
        <v>698</v>
      </c>
      <c r="C720" s="211"/>
      <c r="D720" s="211"/>
      <c r="E720" s="212"/>
      <c r="F720" s="213" t="str">
        <f>IFERROR(VLOOKUP(E720, Z!$A$2:$C$4127, 3, FALSE), "")</f>
        <v/>
      </c>
      <c r="G720" s="214"/>
      <c r="H720" s="219"/>
      <c r="I720" s="219"/>
      <c r="J720" s="215"/>
      <c r="K720" s="211"/>
      <c r="L720" s="212"/>
      <c r="M720" s="213" t="str">
        <f>IFERROR(VLOOKUP(L720, Z!$A$2:$C$4127, 3, FALSE), "")</f>
        <v/>
      </c>
      <c r="N720" s="216"/>
      <c r="O720" s="218">
        <f t="shared" si="10"/>
        <v>0</v>
      </c>
    </row>
    <row r="721" spans="2:15" s="66" customFormat="1" ht="12.75" customHeight="1" x14ac:dyDescent="0.2">
      <c r="B721" s="9">
        <v>699</v>
      </c>
      <c r="C721" s="211"/>
      <c r="D721" s="211"/>
      <c r="E721" s="212"/>
      <c r="F721" s="213" t="str">
        <f>IFERROR(VLOOKUP(E721, Z!$A$2:$C$4127, 3, FALSE), "")</f>
        <v/>
      </c>
      <c r="G721" s="214"/>
      <c r="H721" s="219"/>
      <c r="I721" s="219"/>
      <c r="J721" s="215"/>
      <c r="K721" s="211"/>
      <c r="L721" s="212"/>
      <c r="M721" s="213" t="str">
        <f>IFERROR(VLOOKUP(L721, Z!$A$2:$C$4127, 3, FALSE), "")</f>
        <v/>
      </c>
      <c r="N721" s="216"/>
      <c r="O721" s="218">
        <f t="shared" si="10"/>
        <v>0</v>
      </c>
    </row>
    <row r="722" spans="2:15" s="66" customFormat="1" ht="12.75" customHeight="1" x14ac:dyDescent="0.2">
      <c r="B722" s="9">
        <v>700</v>
      </c>
      <c r="C722" s="211"/>
      <c r="D722" s="211"/>
      <c r="E722" s="212"/>
      <c r="F722" s="213" t="str">
        <f>IFERROR(VLOOKUP(E722, Z!$A$2:$C$4127, 3, FALSE), "")</f>
        <v/>
      </c>
      <c r="G722" s="214"/>
      <c r="H722" s="219"/>
      <c r="I722" s="219"/>
      <c r="J722" s="215"/>
      <c r="K722" s="211"/>
      <c r="L722" s="212"/>
      <c r="M722" s="213" t="str">
        <f>IFERROR(VLOOKUP(L722, Z!$A$2:$C$4127, 3, FALSE), "")</f>
        <v/>
      </c>
      <c r="N722" s="216"/>
      <c r="O722" s="218">
        <f t="shared" si="10"/>
        <v>0</v>
      </c>
    </row>
    <row r="723" spans="2:15" s="66" customFormat="1" ht="12.75" customHeight="1" x14ac:dyDescent="0.2">
      <c r="B723" s="9">
        <v>701</v>
      </c>
      <c r="C723" s="211"/>
      <c r="D723" s="211"/>
      <c r="E723" s="212"/>
      <c r="F723" s="213" t="str">
        <f>IFERROR(VLOOKUP(E723, Z!$A$2:$C$4127, 3, FALSE), "")</f>
        <v/>
      </c>
      <c r="G723" s="214"/>
      <c r="H723" s="219"/>
      <c r="I723" s="219"/>
      <c r="J723" s="215"/>
      <c r="K723" s="211"/>
      <c r="L723" s="212"/>
      <c r="M723" s="213" t="str">
        <f>IFERROR(VLOOKUP(L723, Z!$A$2:$C$4127, 3, FALSE), "")</f>
        <v/>
      </c>
      <c r="N723" s="216"/>
      <c r="O723" s="218">
        <f t="shared" si="10"/>
        <v>0</v>
      </c>
    </row>
    <row r="724" spans="2:15" s="66" customFormat="1" ht="12.75" customHeight="1" x14ac:dyDescent="0.2">
      <c r="B724" s="9">
        <v>702</v>
      </c>
      <c r="C724" s="211"/>
      <c r="D724" s="211"/>
      <c r="E724" s="212"/>
      <c r="F724" s="213" t="str">
        <f>IFERROR(VLOOKUP(E724, Z!$A$2:$C$4127, 3, FALSE), "")</f>
        <v/>
      </c>
      <c r="G724" s="214"/>
      <c r="H724" s="219"/>
      <c r="I724" s="219"/>
      <c r="J724" s="215"/>
      <c r="K724" s="211"/>
      <c r="L724" s="212"/>
      <c r="M724" s="213" t="str">
        <f>IFERROR(VLOOKUP(L724, Z!$A$2:$C$4127, 3, FALSE), "")</f>
        <v/>
      </c>
      <c r="N724" s="216"/>
      <c r="O724" s="218">
        <f t="shared" si="10"/>
        <v>0</v>
      </c>
    </row>
    <row r="725" spans="2:15" s="66" customFormat="1" ht="12.75" customHeight="1" x14ac:dyDescent="0.2">
      <c r="B725" s="9">
        <v>703</v>
      </c>
      <c r="C725" s="211"/>
      <c r="D725" s="211"/>
      <c r="E725" s="212"/>
      <c r="F725" s="213" t="str">
        <f>IFERROR(VLOOKUP(E725, Z!$A$2:$C$4127, 3, FALSE), "")</f>
        <v/>
      </c>
      <c r="G725" s="214"/>
      <c r="H725" s="219"/>
      <c r="I725" s="219"/>
      <c r="J725" s="215"/>
      <c r="K725" s="211"/>
      <c r="L725" s="212"/>
      <c r="M725" s="213" t="str">
        <f>IFERROR(VLOOKUP(L725, Z!$A$2:$C$4127, 3, FALSE), "")</f>
        <v/>
      </c>
      <c r="N725" s="216"/>
      <c r="O725" s="218">
        <f t="shared" si="10"/>
        <v>0</v>
      </c>
    </row>
    <row r="726" spans="2:15" s="66" customFormat="1" ht="12.75" customHeight="1" x14ac:dyDescent="0.2">
      <c r="B726" s="9">
        <v>704</v>
      </c>
      <c r="C726" s="211"/>
      <c r="D726" s="211"/>
      <c r="E726" s="212"/>
      <c r="F726" s="213" t="str">
        <f>IFERROR(VLOOKUP(E726, Z!$A$2:$C$4127, 3, FALSE), "")</f>
        <v/>
      </c>
      <c r="G726" s="214"/>
      <c r="H726" s="219"/>
      <c r="I726" s="219"/>
      <c r="J726" s="215"/>
      <c r="K726" s="211"/>
      <c r="L726" s="212"/>
      <c r="M726" s="213" t="str">
        <f>IFERROR(VLOOKUP(L726, Z!$A$2:$C$4127, 3, FALSE), "")</f>
        <v/>
      </c>
      <c r="N726" s="216"/>
      <c r="O726" s="218">
        <f t="shared" si="10"/>
        <v>0</v>
      </c>
    </row>
    <row r="727" spans="2:15" s="66" customFormat="1" ht="12.75" customHeight="1" x14ac:dyDescent="0.2">
      <c r="B727" s="9">
        <v>705</v>
      </c>
      <c r="C727" s="211"/>
      <c r="D727" s="211"/>
      <c r="E727" s="212"/>
      <c r="F727" s="213" t="str">
        <f>IFERROR(VLOOKUP(E727, Z!$A$2:$C$4127, 3, FALSE), "")</f>
        <v/>
      </c>
      <c r="G727" s="214"/>
      <c r="H727" s="219"/>
      <c r="I727" s="219"/>
      <c r="J727" s="215"/>
      <c r="K727" s="211"/>
      <c r="L727" s="212"/>
      <c r="M727" s="213" t="str">
        <f>IFERROR(VLOOKUP(L727, Z!$A$2:$C$4127, 3, FALSE), "")</f>
        <v/>
      </c>
      <c r="N727" s="216"/>
      <c r="O727" s="218">
        <f t="shared" si="10"/>
        <v>0</v>
      </c>
    </row>
    <row r="728" spans="2:15" s="66" customFormat="1" ht="12.75" customHeight="1" x14ac:dyDescent="0.2">
      <c r="B728" s="9">
        <v>706</v>
      </c>
      <c r="C728" s="211"/>
      <c r="D728" s="211"/>
      <c r="E728" s="212"/>
      <c r="F728" s="213" t="str">
        <f>IFERROR(VLOOKUP(E728, Z!$A$2:$C$4127, 3, FALSE), "")</f>
        <v/>
      </c>
      <c r="G728" s="214"/>
      <c r="H728" s="219"/>
      <c r="I728" s="219"/>
      <c r="J728" s="215"/>
      <c r="K728" s="211"/>
      <c r="L728" s="212"/>
      <c r="M728" s="213" t="str">
        <f>IFERROR(VLOOKUP(L728, Z!$A$2:$C$4127, 3, FALSE), "")</f>
        <v/>
      </c>
      <c r="N728" s="216"/>
      <c r="O728" s="218">
        <f t="shared" ref="O728:O791" si="11">MAX(0, 8*0.75*(H728-I728))</f>
        <v>0</v>
      </c>
    </row>
    <row r="729" spans="2:15" s="66" customFormat="1" ht="12.75" customHeight="1" x14ac:dyDescent="0.2">
      <c r="B729" s="9">
        <v>707</v>
      </c>
      <c r="C729" s="211"/>
      <c r="D729" s="211"/>
      <c r="E729" s="212"/>
      <c r="F729" s="213" t="str">
        <f>IFERROR(VLOOKUP(E729, Z!$A$2:$C$4127, 3, FALSE), "")</f>
        <v/>
      </c>
      <c r="G729" s="214"/>
      <c r="H729" s="219"/>
      <c r="I729" s="219"/>
      <c r="J729" s="215"/>
      <c r="K729" s="211"/>
      <c r="L729" s="212"/>
      <c r="M729" s="213" t="str">
        <f>IFERROR(VLOOKUP(L729, Z!$A$2:$C$4127, 3, FALSE), "")</f>
        <v/>
      </c>
      <c r="N729" s="216"/>
      <c r="O729" s="218">
        <f t="shared" si="11"/>
        <v>0</v>
      </c>
    </row>
    <row r="730" spans="2:15" s="66" customFormat="1" ht="12.75" customHeight="1" x14ac:dyDescent="0.2">
      <c r="B730" s="9">
        <v>708</v>
      </c>
      <c r="C730" s="211"/>
      <c r="D730" s="211"/>
      <c r="E730" s="212"/>
      <c r="F730" s="213" t="str">
        <f>IFERROR(VLOOKUP(E730, Z!$A$2:$C$4127, 3, FALSE), "")</f>
        <v/>
      </c>
      <c r="G730" s="214"/>
      <c r="H730" s="219"/>
      <c r="I730" s="219"/>
      <c r="J730" s="215"/>
      <c r="K730" s="211"/>
      <c r="L730" s="212"/>
      <c r="M730" s="213" t="str">
        <f>IFERROR(VLOOKUP(L730, Z!$A$2:$C$4127, 3, FALSE), "")</f>
        <v/>
      </c>
      <c r="N730" s="216"/>
      <c r="O730" s="218">
        <f t="shared" si="11"/>
        <v>0</v>
      </c>
    </row>
    <row r="731" spans="2:15" s="66" customFormat="1" ht="12.75" customHeight="1" x14ac:dyDescent="0.2">
      <c r="B731" s="9">
        <v>709</v>
      </c>
      <c r="C731" s="211"/>
      <c r="D731" s="211"/>
      <c r="E731" s="212"/>
      <c r="F731" s="213" t="str">
        <f>IFERROR(VLOOKUP(E731, Z!$A$2:$C$4127, 3, FALSE), "")</f>
        <v/>
      </c>
      <c r="G731" s="214"/>
      <c r="H731" s="219"/>
      <c r="I731" s="219"/>
      <c r="J731" s="215"/>
      <c r="K731" s="211"/>
      <c r="L731" s="212"/>
      <c r="M731" s="213" t="str">
        <f>IFERROR(VLOOKUP(L731, Z!$A$2:$C$4127, 3, FALSE), "")</f>
        <v/>
      </c>
      <c r="N731" s="216"/>
      <c r="O731" s="218">
        <f t="shared" si="11"/>
        <v>0</v>
      </c>
    </row>
    <row r="732" spans="2:15" s="66" customFormat="1" ht="12.75" customHeight="1" x14ac:dyDescent="0.2">
      <c r="B732" s="9">
        <v>710</v>
      </c>
      <c r="C732" s="211"/>
      <c r="D732" s="211"/>
      <c r="E732" s="212"/>
      <c r="F732" s="213" t="str">
        <f>IFERROR(VLOOKUP(E732, Z!$A$2:$C$4127, 3, FALSE), "")</f>
        <v/>
      </c>
      <c r="G732" s="214"/>
      <c r="H732" s="219"/>
      <c r="I732" s="219"/>
      <c r="J732" s="215"/>
      <c r="K732" s="211"/>
      <c r="L732" s="212"/>
      <c r="M732" s="213" t="str">
        <f>IFERROR(VLOOKUP(L732, Z!$A$2:$C$4127, 3, FALSE), "")</f>
        <v/>
      </c>
      <c r="N732" s="216"/>
      <c r="O732" s="218">
        <f t="shared" si="11"/>
        <v>0</v>
      </c>
    </row>
    <row r="733" spans="2:15" s="66" customFormat="1" ht="12.75" customHeight="1" x14ac:dyDescent="0.2">
      <c r="B733" s="9">
        <v>711</v>
      </c>
      <c r="C733" s="211"/>
      <c r="D733" s="211"/>
      <c r="E733" s="212"/>
      <c r="F733" s="213" t="str">
        <f>IFERROR(VLOOKUP(E733, Z!$A$2:$C$4127, 3, FALSE), "")</f>
        <v/>
      </c>
      <c r="G733" s="214"/>
      <c r="H733" s="219"/>
      <c r="I733" s="219"/>
      <c r="J733" s="215"/>
      <c r="K733" s="211"/>
      <c r="L733" s="212"/>
      <c r="M733" s="213" t="str">
        <f>IFERROR(VLOOKUP(L733, Z!$A$2:$C$4127, 3, FALSE), "")</f>
        <v/>
      </c>
      <c r="N733" s="216"/>
      <c r="O733" s="218">
        <f t="shared" si="11"/>
        <v>0</v>
      </c>
    </row>
    <row r="734" spans="2:15" s="66" customFormat="1" ht="12.75" customHeight="1" x14ac:dyDescent="0.2">
      <c r="B734" s="9">
        <v>712</v>
      </c>
      <c r="C734" s="211"/>
      <c r="D734" s="211"/>
      <c r="E734" s="212"/>
      <c r="F734" s="213" t="str">
        <f>IFERROR(VLOOKUP(E734, Z!$A$2:$C$4127, 3, FALSE), "")</f>
        <v/>
      </c>
      <c r="G734" s="214"/>
      <c r="H734" s="219"/>
      <c r="I734" s="219"/>
      <c r="J734" s="215"/>
      <c r="K734" s="211"/>
      <c r="L734" s="212"/>
      <c r="M734" s="213" t="str">
        <f>IFERROR(VLOOKUP(L734, Z!$A$2:$C$4127, 3, FALSE), "")</f>
        <v/>
      </c>
      <c r="N734" s="216"/>
      <c r="O734" s="218">
        <f t="shared" si="11"/>
        <v>0</v>
      </c>
    </row>
    <row r="735" spans="2:15" s="66" customFormat="1" ht="12.75" customHeight="1" x14ac:dyDescent="0.2">
      <c r="B735" s="9">
        <v>713</v>
      </c>
      <c r="C735" s="211"/>
      <c r="D735" s="211"/>
      <c r="E735" s="212"/>
      <c r="F735" s="213" t="str">
        <f>IFERROR(VLOOKUP(E735, Z!$A$2:$C$4127, 3, FALSE), "")</f>
        <v/>
      </c>
      <c r="G735" s="214"/>
      <c r="H735" s="219"/>
      <c r="I735" s="219"/>
      <c r="J735" s="215"/>
      <c r="K735" s="211"/>
      <c r="L735" s="212"/>
      <c r="M735" s="213" t="str">
        <f>IFERROR(VLOOKUP(L735, Z!$A$2:$C$4127, 3, FALSE), "")</f>
        <v/>
      </c>
      <c r="N735" s="216"/>
      <c r="O735" s="218">
        <f t="shared" si="11"/>
        <v>0</v>
      </c>
    </row>
    <row r="736" spans="2:15" s="66" customFormat="1" ht="12.75" customHeight="1" x14ac:dyDescent="0.2">
      <c r="B736" s="9">
        <v>714</v>
      </c>
      <c r="C736" s="211"/>
      <c r="D736" s="211"/>
      <c r="E736" s="212"/>
      <c r="F736" s="213" t="str">
        <f>IFERROR(VLOOKUP(E736, Z!$A$2:$C$4127, 3, FALSE), "")</f>
        <v/>
      </c>
      <c r="G736" s="214"/>
      <c r="H736" s="219"/>
      <c r="I736" s="219"/>
      <c r="J736" s="215"/>
      <c r="K736" s="211"/>
      <c r="L736" s="212"/>
      <c r="M736" s="213" t="str">
        <f>IFERROR(VLOOKUP(L736, Z!$A$2:$C$4127, 3, FALSE), "")</f>
        <v/>
      </c>
      <c r="N736" s="216"/>
      <c r="O736" s="218">
        <f t="shared" si="11"/>
        <v>0</v>
      </c>
    </row>
    <row r="737" spans="2:15" s="66" customFormat="1" ht="12.75" customHeight="1" x14ac:dyDescent="0.2">
      <c r="B737" s="9">
        <v>715</v>
      </c>
      <c r="C737" s="211"/>
      <c r="D737" s="211"/>
      <c r="E737" s="212"/>
      <c r="F737" s="213" t="str">
        <f>IFERROR(VLOOKUP(E737, Z!$A$2:$C$4127, 3, FALSE), "")</f>
        <v/>
      </c>
      <c r="G737" s="214"/>
      <c r="H737" s="219"/>
      <c r="I737" s="219"/>
      <c r="J737" s="215"/>
      <c r="K737" s="211"/>
      <c r="L737" s="212"/>
      <c r="M737" s="213" t="str">
        <f>IFERROR(VLOOKUP(L737, Z!$A$2:$C$4127, 3, FALSE), "")</f>
        <v/>
      </c>
      <c r="N737" s="216"/>
      <c r="O737" s="218">
        <f t="shared" si="11"/>
        <v>0</v>
      </c>
    </row>
    <row r="738" spans="2:15" s="66" customFormat="1" ht="12.75" customHeight="1" x14ac:dyDescent="0.2">
      <c r="B738" s="9">
        <v>716</v>
      </c>
      <c r="C738" s="211"/>
      <c r="D738" s="211"/>
      <c r="E738" s="212"/>
      <c r="F738" s="213" t="str">
        <f>IFERROR(VLOOKUP(E738, Z!$A$2:$C$4127, 3, FALSE), "")</f>
        <v/>
      </c>
      <c r="G738" s="214"/>
      <c r="H738" s="219"/>
      <c r="I738" s="219"/>
      <c r="J738" s="215"/>
      <c r="K738" s="211"/>
      <c r="L738" s="212"/>
      <c r="M738" s="213" t="str">
        <f>IFERROR(VLOOKUP(L738, Z!$A$2:$C$4127, 3, FALSE), "")</f>
        <v/>
      </c>
      <c r="N738" s="216"/>
      <c r="O738" s="218">
        <f t="shared" si="11"/>
        <v>0</v>
      </c>
    </row>
    <row r="739" spans="2:15" s="66" customFormat="1" ht="12.75" customHeight="1" x14ac:dyDescent="0.2">
      <c r="B739" s="9">
        <v>717</v>
      </c>
      <c r="C739" s="211"/>
      <c r="D739" s="211"/>
      <c r="E739" s="212"/>
      <c r="F739" s="213" t="str">
        <f>IFERROR(VLOOKUP(E739, Z!$A$2:$C$4127, 3, FALSE), "")</f>
        <v/>
      </c>
      <c r="G739" s="214"/>
      <c r="H739" s="219"/>
      <c r="I739" s="219"/>
      <c r="J739" s="215"/>
      <c r="K739" s="211"/>
      <c r="L739" s="212"/>
      <c r="M739" s="213" t="str">
        <f>IFERROR(VLOOKUP(L739, Z!$A$2:$C$4127, 3, FALSE), "")</f>
        <v/>
      </c>
      <c r="N739" s="216"/>
      <c r="O739" s="218">
        <f t="shared" si="11"/>
        <v>0</v>
      </c>
    </row>
    <row r="740" spans="2:15" s="66" customFormat="1" ht="12.75" customHeight="1" x14ac:dyDescent="0.2">
      <c r="B740" s="9">
        <v>718</v>
      </c>
      <c r="C740" s="211"/>
      <c r="D740" s="211"/>
      <c r="E740" s="212"/>
      <c r="F740" s="213" t="str">
        <f>IFERROR(VLOOKUP(E740, Z!$A$2:$C$4127, 3, FALSE), "")</f>
        <v/>
      </c>
      <c r="G740" s="214"/>
      <c r="H740" s="219"/>
      <c r="I740" s="219"/>
      <c r="J740" s="215"/>
      <c r="K740" s="211"/>
      <c r="L740" s="212"/>
      <c r="M740" s="213" t="str">
        <f>IFERROR(VLOOKUP(L740, Z!$A$2:$C$4127, 3, FALSE), "")</f>
        <v/>
      </c>
      <c r="N740" s="216"/>
      <c r="O740" s="218">
        <f t="shared" si="11"/>
        <v>0</v>
      </c>
    </row>
    <row r="741" spans="2:15" s="66" customFormat="1" ht="12.75" customHeight="1" x14ac:dyDescent="0.2">
      <c r="B741" s="9">
        <v>719</v>
      </c>
      <c r="C741" s="211"/>
      <c r="D741" s="211"/>
      <c r="E741" s="212"/>
      <c r="F741" s="213" t="str">
        <f>IFERROR(VLOOKUP(E741, Z!$A$2:$C$4127, 3, FALSE), "")</f>
        <v/>
      </c>
      <c r="G741" s="214"/>
      <c r="H741" s="219"/>
      <c r="I741" s="219"/>
      <c r="J741" s="215"/>
      <c r="K741" s="211"/>
      <c r="L741" s="212"/>
      <c r="M741" s="213" t="str">
        <f>IFERROR(VLOOKUP(L741, Z!$A$2:$C$4127, 3, FALSE), "")</f>
        <v/>
      </c>
      <c r="N741" s="216"/>
      <c r="O741" s="218">
        <f t="shared" si="11"/>
        <v>0</v>
      </c>
    </row>
    <row r="742" spans="2:15" s="66" customFormat="1" ht="12.75" customHeight="1" x14ac:dyDescent="0.2">
      <c r="B742" s="9">
        <v>720</v>
      </c>
      <c r="C742" s="211"/>
      <c r="D742" s="211"/>
      <c r="E742" s="212"/>
      <c r="F742" s="213" t="str">
        <f>IFERROR(VLOOKUP(E742, Z!$A$2:$C$4127, 3, FALSE), "")</f>
        <v/>
      </c>
      <c r="G742" s="214"/>
      <c r="H742" s="219"/>
      <c r="I742" s="219"/>
      <c r="J742" s="215"/>
      <c r="K742" s="211"/>
      <c r="L742" s="212"/>
      <c r="M742" s="213" t="str">
        <f>IFERROR(VLOOKUP(L742, Z!$A$2:$C$4127, 3, FALSE), "")</f>
        <v/>
      </c>
      <c r="N742" s="216"/>
      <c r="O742" s="218">
        <f t="shared" si="11"/>
        <v>0</v>
      </c>
    </row>
    <row r="743" spans="2:15" s="66" customFormat="1" ht="12.75" customHeight="1" x14ac:dyDescent="0.2">
      <c r="B743" s="9">
        <v>721</v>
      </c>
      <c r="C743" s="211"/>
      <c r="D743" s="211"/>
      <c r="E743" s="212"/>
      <c r="F743" s="213" t="str">
        <f>IFERROR(VLOOKUP(E743, Z!$A$2:$C$4127, 3, FALSE), "")</f>
        <v/>
      </c>
      <c r="G743" s="214"/>
      <c r="H743" s="219"/>
      <c r="I743" s="219"/>
      <c r="J743" s="215"/>
      <c r="K743" s="211"/>
      <c r="L743" s="212"/>
      <c r="M743" s="213" t="str">
        <f>IFERROR(VLOOKUP(L743, Z!$A$2:$C$4127, 3, FALSE), "")</f>
        <v/>
      </c>
      <c r="N743" s="216"/>
      <c r="O743" s="218">
        <f t="shared" si="11"/>
        <v>0</v>
      </c>
    </row>
    <row r="744" spans="2:15" s="66" customFormat="1" ht="12.75" customHeight="1" x14ac:dyDescent="0.2">
      <c r="B744" s="9">
        <v>722</v>
      </c>
      <c r="C744" s="211"/>
      <c r="D744" s="211"/>
      <c r="E744" s="212"/>
      <c r="F744" s="213" t="str">
        <f>IFERROR(VLOOKUP(E744, Z!$A$2:$C$4127, 3, FALSE), "")</f>
        <v/>
      </c>
      <c r="G744" s="214"/>
      <c r="H744" s="219"/>
      <c r="I744" s="219"/>
      <c r="J744" s="215"/>
      <c r="K744" s="211"/>
      <c r="L744" s="212"/>
      <c r="M744" s="213" t="str">
        <f>IFERROR(VLOOKUP(L744, Z!$A$2:$C$4127, 3, FALSE), "")</f>
        <v/>
      </c>
      <c r="N744" s="216"/>
      <c r="O744" s="218">
        <f t="shared" si="11"/>
        <v>0</v>
      </c>
    </row>
    <row r="745" spans="2:15" s="66" customFormat="1" ht="12.75" customHeight="1" x14ac:dyDescent="0.2">
      <c r="B745" s="9">
        <v>723</v>
      </c>
      <c r="C745" s="211"/>
      <c r="D745" s="211"/>
      <c r="E745" s="212"/>
      <c r="F745" s="213" t="str">
        <f>IFERROR(VLOOKUP(E745, Z!$A$2:$C$4127, 3, FALSE), "")</f>
        <v/>
      </c>
      <c r="G745" s="214"/>
      <c r="H745" s="219"/>
      <c r="I745" s="219"/>
      <c r="J745" s="215"/>
      <c r="K745" s="211"/>
      <c r="L745" s="212"/>
      <c r="M745" s="213" t="str">
        <f>IFERROR(VLOOKUP(L745, Z!$A$2:$C$4127, 3, FALSE), "")</f>
        <v/>
      </c>
      <c r="N745" s="216"/>
      <c r="O745" s="218">
        <f t="shared" si="11"/>
        <v>0</v>
      </c>
    </row>
    <row r="746" spans="2:15" s="66" customFormat="1" ht="12.75" customHeight="1" x14ac:dyDescent="0.2">
      <c r="B746" s="9">
        <v>724</v>
      </c>
      <c r="C746" s="211"/>
      <c r="D746" s="211"/>
      <c r="E746" s="212"/>
      <c r="F746" s="213" t="str">
        <f>IFERROR(VLOOKUP(E746, Z!$A$2:$C$4127, 3, FALSE), "")</f>
        <v/>
      </c>
      <c r="G746" s="214"/>
      <c r="H746" s="219"/>
      <c r="I746" s="219"/>
      <c r="J746" s="215"/>
      <c r="K746" s="211"/>
      <c r="L746" s="212"/>
      <c r="M746" s="213" t="str">
        <f>IFERROR(VLOOKUP(L746, Z!$A$2:$C$4127, 3, FALSE), "")</f>
        <v/>
      </c>
      <c r="N746" s="216"/>
      <c r="O746" s="218">
        <f t="shared" si="11"/>
        <v>0</v>
      </c>
    </row>
    <row r="747" spans="2:15" s="66" customFormat="1" ht="12.75" customHeight="1" x14ac:dyDescent="0.2">
      <c r="B747" s="9">
        <v>725</v>
      </c>
      <c r="C747" s="211"/>
      <c r="D747" s="211"/>
      <c r="E747" s="212"/>
      <c r="F747" s="213" t="str">
        <f>IFERROR(VLOOKUP(E747, Z!$A$2:$C$4127, 3, FALSE), "")</f>
        <v/>
      </c>
      <c r="G747" s="214"/>
      <c r="H747" s="219"/>
      <c r="I747" s="219"/>
      <c r="J747" s="215"/>
      <c r="K747" s="211"/>
      <c r="L747" s="212"/>
      <c r="M747" s="213" t="str">
        <f>IFERROR(VLOOKUP(L747, Z!$A$2:$C$4127, 3, FALSE), "")</f>
        <v/>
      </c>
      <c r="N747" s="216"/>
      <c r="O747" s="218">
        <f t="shared" si="11"/>
        <v>0</v>
      </c>
    </row>
    <row r="748" spans="2:15" s="66" customFormat="1" ht="12.75" customHeight="1" x14ac:dyDescent="0.2">
      <c r="B748" s="9">
        <v>726</v>
      </c>
      <c r="C748" s="211"/>
      <c r="D748" s="211"/>
      <c r="E748" s="212"/>
      <c r="F748" s="213" t="str">
        <f>IFERROR(VLOOKUP(E748, Z!$A$2:$C$4127, 3, FALSE), "")</f>
        <v/>
      </c>
      <c r="G748" s="214"/>
      <c r="H748" s="219"/>
      <c r="I748" s="219"/>
      <c r="J748" s="215"/>
      <c r="K748" s="211"/>
      <c r="L748" s="212"/>
      <c r="M748" s="213" t="str">
        <f>IFERROR(VLOOKUP(L748, Z!$A$2:$C$4127, 3, FALSE), "")</f>
        <v/>
      </c>
      <c r="N748" s="216"/>
      <c r="O748" s="218">
        <f t="shared" si="11"/>
        <v>0</v>
      </c>
    </row>
    <row r="749" spans="2:15" s="66" customFormat="1" ht="12.75" customHeight="1" x14ac:dyDescent="0.2">
      <c r="B749" s="9">
        <v>727</v>
      </c>
      <c r="C749" s="211"/>
      <c r="D749" s="211"/>
      <c r="E749" s="212"/>
      <c r="F749" s="213" t="str">
        <f>IFERROR(VLOOKUP(E749, Z!$A$2:$C$4127, 3, FALSE), "")</f>
        <v/>
      </c>
      <c r="G749" s="214"/>
      <c r="H749" s="219"/>
      <c r="I749" s="219"/>
      <c r="J749" s="215"/>
      <c r="K749" s="211"/>
      <c r="L749" s="212"/>
      <c r="M749" s="213" t="str">
        <f>IFERROR(VLOOKUP(L749, Z!$A$2:$C$4127, 3, FALSE), "")</f>
        <v/>
      </c>
      <c r="N749" s="216"/>
      <c r="O749" s="218">
        <f t="shared" si="11"/>
        <v>0</v>
      </c>
    </row>
    <row r="750" spans="2:15" s="66" customFormat="1" ht="12.75" customHeight="1" x14ac:dyDescent="0.2">
      <c r="B750" s="9">
        <v>728</v>
      </c>
      <c r="C750" s="211"/>
      <c r="D750" s="211"/>
      <c r="E750" s="212"/>
      <c r="F750" s="213" t="str">
        <f>IFERROR(VLOOKUP(E750, Z!$A$2:$C$4127, 3, FALSE), "")</f>
        <v/>
      </c>
      <c r="G750" s="214"/>
      <c r="H750" s="219"/>
      <c r="I750" s="219"/>
      <c r="J750" s="215"/>
      <c r="K750" s="211"/>
      <c r="L750" s="212"/>
      <c r="M750" s="213" t="str">
        <f>IFERROR(VLOOKUP(L750, Z!$A$2:$C$4127, 3, FALSE), "")</f>
        <v/>
      </c>
      <c r="N750" s="216"/>
      <c r="O750" s="218">
        <f t="shared" si="11"/>
        <v>0</v>
      </c>
    </row>
    <row r="751" spans="2:15" s="66" customFormat="1" ht="12.75" customHeight="1" x14ac:dyDescent="0.2">
      <c r="B751" s="9">
        <v>729</v>
      </c>
      <c r="C751" s="211"/>
      <c r="D751" s="211"/>
      <c r="E751" s="212"/>
      <c r="F751" s="213" t="str">
        <f>IFERROR(VLOOKUP(E751, Z!$A$2:$C$4127, 3, FALSE), "")</f>
        <v/>
      </c>
      <c r="G751" s="214"/>
      <c r="H751" s="219"/>
      <c r="I751" s="219"/>
      <c r="J751" s="215"/>
      <c r="K751" s="211"/>
      <c r="L751" s="212"/>
      <c r="M751" s="213" t="str">
        <f>IFERROR(VLOOKUP(L751, Z!$A$2:$C$4127, 3, FALSE), "")</f>
        <v/>
      </c>
      <c r="N751" s="216"/>
      <c r="O751" s="218">
        <f t="shared" si="11"/>
        <v>0</v>
      </c>
    </row>
    <row r="752" spans="2:15" s="66" customFormat="1" ht="12.75" customHeight="1" x14ac:dyDescent="0.2">
      <c r="B752" s="9">
        <v>730</v>
      </c>
      <c r="C752" s="211"/>
      <c r="D752" s="211"/>
      <c r="E752" s="212"/>
      <c r="F752" s="213" t="str">
        <f>IFERROR(VLOOKUP(E752, Z!$A$2:$C$4127, 3, FALSE), "")</f>
        <v/>
      </c>
      <c r="G752" s="214"/>
      <c r="H752" s="219"/>
      <c r="I752" s="219"/>
      <c r="J752" s="215"/>
      <c r="K752" s="211"/>
      <c r="L752" s="212"/>
      <c r="M752" s="213" t="str">
        <f>IFERROR(VLOOKUP(L752, Z!$A$2:$C$4127, 3, FALSE), "")</f>
        <v/>
      </c>
      <c r="N752" s="216"/>
      <c r="O752" s="218">
        <f t="shared" si="11"/>
        <v>0</v>
      </c>
    </row>
    <row r="753" spans="2:15" s="66" customFormat="1" ht="12.75" customHeight="1" x14ac:dyDescent="0.2">
      <c r="B753" s="9">
        <v>731</v>
      </c>
      <c r="C753" s="211"/>
      <c r="D753" s="211"/>
      <c r="E753" s="212"/>
      <c r="F753" s="213" t="str">
        <f>IFERROR(VLOOKUP(E753, Z!$A$2:$C$4127, 3, FALSE), "")</f>
        <v/>
      </c>
      <c r="G753" s="214"/>
      <c r="H753" s="219"/>
      <c r="I753" s="219"/>
      <c r="J753" s="215"/>
      <c r="K753" s="211"/>
      <c r="L753" s="212"/>
      <c r="M753" s="213" t="str">
        <f>IFERROR(VLOOKUP(L753, Z!$A$2:$C$4127, 3, FALSE), "")</f>
        <v/>
      </c>
      <c r="N753" s="216"/>
      <c r="O753" s="218">
        <f t="shared" si="11"/>
        <v>0</v>
      </c>
    </row>
    <row r="754" spans="2:15" s="66" customFormat="1" ht="12.75" customHeight="1" x14ac:dyDescent="0.2">
      <c r="B754" s="9">
        <v>732</v>
      </c>
      <c r="C754" s="211"/>
      <c r="D754" s="211"/>
      <c r="E754" s="212"/>
      <c r="F754" s="213" t="str">
        <f>IFERROR(VLOOKUP(E754, Z!$A$2:$C$4127, 3, FALSE), "")</f>
        <v/>
      </c>
      <c r="G754" s="214"/>
      <c r="H754" s="219"/>
      <c r="I754" s="219"/>
      <c r="J754" s="215"/>
      <c r="K754" s="211"/>
      <c r="L754" s="212"/>
      <c r="M754" s="213" t="str">
        <f>IFERROR(VLOOKUP(L754, Z!$A$2:$C$4127, 3, FALSE), "")</f>
        <v/>
      </c>
      <c r="N754" s="216"/>
      <c r="O754" s="218">
        <f t="shared" si="11"/>
        <v>0</v>
      </c>
    </row>
    <row r="755" spans="2:15" s="66" customFormat="1" ht="12.75" customHeight="1" x14ac:dyDescent="0.2">
      <c r="B755" s="9">
        <v>733</v>
      </c>
      <c r="C755" s="211"/>
      <c r="D755" s="211"/>
      <c r="E755" s="212"/>
      <c r="F755" s="213" t="str">
        <f>IFERROR(VLOOKUP(E755, Z!$A$2:$C$4127, 3, FALSE), "")</f>
        <v/>
      </c>
      <c r="G755" s="214"/>
      <c r="H755" s="219"/>
      <c r="I755" s="219"/>
      <c r="J755" s="215"/>
      <c r="K755" s="211"/>
      <c r="L755" s="212"/>
      <c r="M755" s="213" t="str">
        <f>IFERROR(VLOOKUP(L755, Z!$A$2:$C$4127, 3, FALSE), "")</f>
        <v/>
      </c>
      <c r="N755" s="216"/>
      <c r="O755" s="218">
        <f t="shared" si="11"/>
        <v>0</v>
      </c>
    </row>
    <row r="756" spans="2:15" s="66" customFormat="1" ht="12.75" customHeight="1" x14ac:dyDescent="0.2">
      <c r="B756" s="9">
        <v>734</v>
      </c>
      <c r="C756" s="211"/>
      <c r="D756" s="211"/>
      <c r="E756" s="212"/>
      <c r="F756" s="213" t="str">
        <f>IFERROR(VLOOKUP(E756, Z!$A$2:$C$4127, 3, FALSE), "")</f>
        <v/>
      </c>
      <c r="G756" s="214"/>
      <c r="H756" s="219"/>
      <c r="I756" s="219"/>
      <c r="J756" s="215"/>
      <c r="K756" s="211"/>
      <c r="L756" s="212"/>
      <c r="M756" s="213" t="str">
        <f>IFERROR(VLOOKUP(L756, Z!$A$2:$C$4127, 3, FALSE), "")</f>
        <v/>
      </c>
      <c r="N756" s="216"/>
      <c r="O756" s="218">
        <f t="shared" si="11"/>
        <v>0</v>
      </c>
    </row>
    <row r="757" spans="2:15" s="66" customFormat="1" ht="12.75" customHeight="1" x14ac:dyDescent="0.2">
      <c r="B757" s="9">
        <v>735</v>
      </c>
      <c r="C757" s="211"/>
      <c r="D757" s="211"/>
      <c r="E757" s="212"/>
      <c r="F757" s="213" t="str">
        <f>IFERROR(VLOOKUP(E757, Z!$A$2:$C$4127, 3, FALSE), "")</f>
        <v/>
      </c>
      <c r="G757" s="214"/>
      <c r="H757" s="219"/>
      <c r="I757" s="219"/>
      <c r="J757" s="215"/>
      <c r="K757" s="211"/>
      <c r="L757" s="212"/>
      <c r="M757" s="213" t="str">
        <f>IFERROR(VLOOKUP(L757, Z!$A$2:$C$4127, 3, FALSE), "")</f>
        <v/>
      </c>
      <c r="N757" s="216"/>
      <c r="O757" s="218">
        <f t="shared" si="11"/>
        <v>0</v>
      </c>
    </row>
    <row r="758" spans="2:15" s="66" customFormat="1" ht="12.75" customHeight="1" x14ac:dyDescent="0.2">
      <c r="B758" s="9">
        <v>736</v>
      </c>
      <c r="C758" s="211"/>
      <c r="D758" s="211"/>
      <c r="E758" s="212"/>
      <c r="F758" s="213" t="str">
        <f>IFERROR(VLOOKUP(E758, Z!$A$2:$C$4127, 3, FALSE), "")</f>
        <v/>
      </c>
      <c r="G758" s="214"/>
      <c r="H758" s="219"/>
      <c r="I758" s="219"/>
      <c r="J758" s="215"/>
      <c r="K758" s="211"/>
      <c r="L758" s="212"/>
      <c r="M758" s="213" t="str">
        <f>IFERROR(VLOOKUP(L758, Z!$A$2:$C$4127, 3, FALSE), "")</f>
        <v/>
      </c>
      <c r="N758" s="216"/>
      <c r="O758" s="218">
        <f t="shared" si="11"/>
        <v>0</v>
      </c>
    </row>
    <row r="759" spans="2:15" s="66" customFormat="1" ht="12.75" customHeight="1" x14ac:dyDescent="0.2">
      <c r="B759" s="9">
        <v>737</v>
      </c>
      <c r="C759" s="211"/>
      <c r="D759" s="211"/>
      <c r="E759" s="212"/>
      <c r="F759" s="213" t="str">
        <f>IFERROR(VLOOKUP(E759, Z!$A$2:$C$4127, 3, FALSE), "")</f>
        <v/>
      </c>
      <c r="G759" s="214"/>
      <c r="H759" s="219"/>
      <c r="I759" s="219"/>
      <c r="J759" s="215"/>
      <c r="K759" s="211"/>
      <c r="L759" s="212"/>
      <c r="M759" s="213" t="str">
        <f>IFERROR(VLOOKUP(L759, Z!$A$2:$C$4127, 3, FALSE), "")</f>
        <v/>
      </c>
      <c r="N759" s="216"/>
      <c r="O759" s="218">
        <f t="shared" si="11"/>
        <v>0</v>
      </c>
    </row>
    <row r="760" spans="2:15" s="66" customFormat="1" ht="12.75" customHeight="1" x14ac:dyDescent="0.2">
      <c r="B760" s="9">
        <v>738</v>
      </c>
      <c r="C760" s="211"/>
      <c r="D760" s="211"/>
      <c r="E760" s="212"/>
      <c r="F760" s="213" t="str">
        <f>IFERROR(VLOOKUP(E760, Z!$A$2:$C$4127, 3, FALSE), "")</f>
        <v/>
      </c>
      <c r="G760" s="214"/>
      <c r="H760" s="219"/>
      <c r="I760" s="219"/>
      <c r="J760" s="215"/>
      <c r="K760" s="211"/>
      <c r="L760" s="212"/>
      <c r="M760" s="213" t="str">
        <f>IFERROR(VLOOKUP(L760, Z!$A$2:$C$4127, 3, FALSE), "")</f>
        <v/>
      </c>
      <c r="N760" s="216"/>
      <c r="O760" s="218">
        <f t="shared" si="11"/>
        <v>0</v>
      </c>
    </row>
    <row r="761" spans="2:15" s="66" customFormat="1" ht="12.75" customHeight="1" x14ac:dyDescent="0.2">
      <c r="B761" s="9">
        <v>739</v>
      </c>
      <c r="C761" s="211"/>
      <c r="D761" s="211"/>
      <c r="E761" s="212"/>
      <c r="F761" s="213" t="str">
        <f>IFERROR(VLOOKUP(E761, Z!$A$2:$C$4127, 3, FALSE), "")</f>
        <v/>
      </c>
      <c r="G761" s="214"/>
      <c r="H761" s="219"/>
      <c r="I761" s="219"/>
      <c r="J761" s="215"/>
      <c r="K761" s="211"/>
      <c r="L761" s="212"/>
      <c r="M761" s="213" t="str">
        <f>IFERROR(VLOOKUP(L761, Z!$A$2:$C$4127, 3, FALSE), "")</f>
        <v/>
      </c>
      <c r="N761" s="216"/>
      <c r="O761" s="218">
        <f t="shared" si="11"/>
        <v>0</v>
      </c>
    </row>
    <row r="762" spans="2:15" s="66" customFormat="1" ht="12.75" customHeight="1" x14ac:dyDescent="0.2">
      <c r="B762" s="9">
        <v>740</v>
      </c>
      <c r="C762" s="211"/>
      <c r="D762" s="211"/>
      <c r="E762" s="212"/>
      <c r="F762" s="213" t="str">
        <f>IFERROR(VLOOKUP(E762, Z!$A$2:$C$4127, 3, FALSE), "")</f>
        <v/>
      </c>
      <c r="G762" s="214"/>
      <c r="H762" s="219"/>
      <c r="I762" s="219"/>
      <c r="J762" s="215"/>
      <c r="K762" s="211"/>
      <c r="L762" s="212"/>
      <c r="M762" s="213" t="str">
        <f>IFERROR(VLOOKUP(L762, Z!$A$2:$C$4127, 3, FALSE), "")</f>
        <v/>
      </c>
      <c r="N762" s="216"/>
      <c r="O762" s="218">
        <f t="shared" si="11"/>
        <v>0</v>
      </c>
    </row>
    <row r="763" spans="2:15" s="66" customFormat="1" ht="12.75" customHeight="1" x14ac:dyDescent="0.2">
      <c r="B763" s="9">
        <v>741</v>
      </c>
      <c r="C763" s="211"/>
      <c r="D763" s="211"/>
      <c r="E763" s="212"/>
      <c r="F763" s="213" t="str">
        <f>IFERROR(VLOOKUP(E763, Z!$A$2:$C$4127, 3, FALSE), "")</f>
        <v/>
      </c>
      <c r="G763" s="214"/>
      <c r="H763" s="219"/>
      <c r="I763" s="219"/>
      <c r="J763" s="215"/>
      <c r="K763" s="211"/>
      <c r="L763" s="212"/>
      <c r="M763" s="213" t="str">
        <f>IFERROR(VLOOKUP(L763, Z!$A$2:$C$4127, 3, FALSE), "")</f>
        <v/>
      </c>
      <c r="N763" s="216"/>
      <c r="O763" s="218">
        <f t="shared" si="11"/>
        <v>0</v>
      </c>
    </row>
    <row r="764" spans="2:15" s="66" customFormat="1" ht="12.75" customHeight="1" x14ac:dyDescent="0.2">
      <c r="B764" s="9">
        <v>742</v>
      </c>
      <c r="C764" s="211"/>
      <c r="D764" s="211"/>
      <c r="E764" s="212"/>
      <c r="F764" s="213" t="str">
        <f>IFERROR(VLOOKUP(E764, Z!$A$2:$C$4127, 3, FALSE), "")</f>
        <v/>
      </c>
      <c r="G764" s="214"/>
      <c r="H764" s="219"/>
      <c r="I764" s="219"/>
      <c r="J764" s="215"/>
      <c r="K764" s="211"/>
      <c r="L764" s="212"/>
      <c r="M764" s="213" t="str">
        <f>IFERROR(VLOOKUP(L764, Z!$A$2:$C$4127, 3, FALSE), "")</f>
        <v/>
      </c>
      <c r="N764" s="216"/>
      <c r="O764" s="218">
        <f t="shared" si="11"/>
        <v>0</v>
      </c>
    </row>
    <row r="765" spans="2:15" s="66" customFormat="1" ht="12.75" customHeight="1" x14ac:dyDescent="0.2">
      <c r="B765" s="9">
        <v>743</v>
      </c>
      <c r="C765" s="211"/>
      <c r="D765" s="211"/>
      <c r="E765" s="212"/>
      <c r="F765" s="213" t="str">
        <f>IFERROR(VLOOKUP(E765, Z!$A$2:$C$4127, 3, FALSE), "")</f>
        <v/>
      </c>
      <c r="G765" s="214"/>
      <c r="H765" s="219"/>
      <c r="I765" s="219"/>
      <c r="J765" s="215"/>
      <c r="K765" s="211"/>
      <c r="L765" s="212"/>
      <c r="M765" s="213" t="str">
        <f>IFERROR(VLOOKUP(L765, Z!$A$2:$C$4127, 3, FALSE), "")</f>
        <v/>
      </c>
      <c r="N765" s="216"/>
      <c r="O765" s="218">
        <f t="shared" si="11"/>
        <v>0</v>
      </c>
    </row>
    <row r="766" spans="2:15" s="66" customFormat="1" ht="12.75" customHeight="1" x14ac:dyDescent="0.2">
      <c r="B766" s="9">
        <v>744</v>
      </c>
      <c r="C766" s="211"/>
      <c r="D766" s="211"/>
      <c r="E766" s="212"/>
      <c r="F766" s="213" t="str">
        <f>IFERROR(VLOOKUP(E766, Z!$A$2:$C$4127, 3, FALSE), "")</f>
        <v/>
      </c>
      <c r="G766" s="214"/>
      <c r="H766" s="219"/>
      <c r="I766" s="219"/>
      <c r="J766" s="215"/>
      <c r="K766" s="211"/>
      <c r="L766" s="212"/>
      <c r="M766" s="213" t="str">
        <f>IFERROR(VLOOKUP(L766, Z!$A$2:$C$4127, 3, FALSE), "")</f>
        <v/>
      </c>
      <c r="N766" s="216"/>
      <c r="O766" s="218">
        <f t="shared" si="11"/>
        <v>0</v>
      </c>
    </row>
    <row r="767" spans="2:15" s="66" customFormat="1" ht="12.75" customHeight="1" x14ac:dyDescent="0.2">
      <c r="B767" s="9">
        <v>745</v>
      </c>
      <c r="C767" s="211"/>
      <c r="D767" s="211"/>
      <c r="E767" s="212"/>
      <c r="F767" s="213" t="str">
        <f>IFERROR(VLOOKUP(E767, Z!$A$2:$C$4127, 3, FALSE), "")</f>
        <v/>
      </c>
      <c r="G767" s="214"/>
      <c r="H767" s="219"/>
      <c r="I767" s="219"/>
      <c r="J767" s="215"/>
      <c r="K767" s="211"/>
      <c r="L767" s="212"/>
      <c r="M767" s="213" t="str">
        <f>IFERROR(VLOOKUP(L767, Z!$A$2:$C$4127, 3, FALSE), "")</f>
        <v/>
      </c>
      <c r="N767" s="216"/>
      <c r="O767" s="218">
        <f t="shared" si="11"/>
        <v>0</v>
      </c>
    </row>
    <row r="768" spans="2:15" s="66" customFormat="1" ht="12.75" customHeight="1" x14ac:dyDescent="0.2">
      <c r="B768" s="9">
        <v>746</v>
      </c>
      <c r="C768" s="211"/>
      <c r="D768" s="211"/>
      <c r="E768" s="212"/>
      <c r="F768" s="213" t="str">
        <f>IFERROR(VLOOKUP(E768, Z!$A$2:$C$4127, 3, FALSE), "")</f>
        <v/>
      </c>
      <c r="G768" s="214"/>
      <c r="H768" s="219"/>
      <c r="I768" s="219"/>
      <c r="J768" s="215"/>
      <c r="K768" s="211"/>
      <c r="L768" s="212"/>
      <c r="M768" s="213" t="str">
        <f>IFERROR(VLOOKUP(L768, Z!$A$2:$C$4127, 3, FALSE), "")</f>
        <v/>
      </c>
      <c r="N768" s="216"/>
      <c r="O768" s="218">
        <f t="shared" si="11"/>
        <v>0</v>
      </c>
    </row>
    <row r="769" spans="2:15" s="66" customFormat="1" ht="12.75" customHeight="1" x14ac:dyDescent="0.2">
      <c r="B769" s="9">
        <v>747</v>
      </c>
      <c r="C769" s="211"/>
      <c r="D769" s="211"/>
      <c r="E769" s="212"/>
      <c r="F769" s="213" t="str">
        <f>IFERROR(VLOOKUP(E769, Z!$A$2:$C$4127, 3, FALSE), "")</f>
        <v/>
      </c>
      <c r="G769" s="214"/>
      <c r="H769" s="219"/>
      <c r="I769" s="219"/>
      <c r="J769" s="215"/>
      <c r="K769" s="211"/>
      <c r="L769" s="212"/>
      <c r="M769" s="213" t="str">
        <f>IFERROR(VLOOKUP(L769, Z!$A$2:$C$4127, 3, FALSE), "")</f>
        <v/>
      </c>
      <c r="N769" s="216"/>
      <c r="O769" s="218">
        <f t="shared" si="11"/>
        <v>0</v>
      </c>
    </row>
    <row r="770" spans="2:15" s="66" customFormat="1" ht="12.75" customHeight="1" x14ac:dyDescent="0.2">
      <c r="B770" s="9">
        <v>748</v>
      </c>
      <c r="C770" s="211"/>
      <c r="D770" s="211"/>
      <c r="E770" s="212"/>
      <c r="F770" s="213" t="str">
        <f>IFERROR(VLOOKUP(E770, Z!$A$2:$C$4127, 3, FALSE), "")</f>
        <v/>
      </c>
      <c r="G770" s="214"/>
      <c r="H770" s="219"/>
      <c r="I770" s="219"/>
      <c r="J770" s="215"/>
      <c r="K770" s="211"/>
      <c r="L770" s="212"/>
      <c r="M770" s="213" t="str">
        <f>IFERROR(VLOOKUP(L770, Z!$A$2:$C$4127, 3, FALSE), "")</f>
        <v/>
      </c>
      <c r="N770" s="216"/>
      <c r="O770" s="218">
        <f t="shared" si="11"/>
        <v>0</v>
      </c>
    </row>
    <row r="771" spans="2:15" s="66" customFormat="1" ht="12.75" customHeight="1" x14ac:dyDescent="0.2">
      <c r="B771" s="9">
        <v>749</v>
      </c>
      <c r="C771" s="211"/>
      <c r="D771" s="211"/>
      <c r="E771" s="212"/>
      <c r="F771" s="213" t="str">
        <f>IFERROR(VLOOKUP(E771, Z!$A$2:$C$4127, 3, FALSE), "")</f>
        <v/>
      </c>
      <c r="G771" s="214"/>
      <c r="H771" s="219"/>
      <c r="I771" s="219"/>
      <c r="J771" s="215"/>
      <c r="K771" s="211"/>
      <c r="L771" s="212"/>
      <c r="M771" s="213" t="str">
        <f>IFERROR(VLOOKUP(L771, Z!$A$2:$C$4127, 3, FALSE), "")</f>
        <v/>
      </c>
      <c r="N771" s="216"/>
      <c r="O771" s="218">
        <f t="shared" si="11"/>
        <v>0</v>
      </c>
    </row>
    <row r="772" spans="2:15" s="66" customFormat="1" ht="12.75" customHeight="1" x14ac:dyDescent="0.2">
      <c r="B772" s="9">
        <v>750</v>
      </c>
      <c r="C772" s="211"/>
      <c r="D772" s="211"/>
      <c r="E772" s="212"/>
      <c r="F772" s="213" t="str">
        <f>IFERROR(VLOOKUP(E772, Z!$A$2:$C$4127, 3, FALSE), "")</f>
        <v/>
      </c>
      <c r="G772" s="214"/>
      <c r="H772" s="219"/>
      <c r="I772" s="219"/>
      <c r="J772" s="215"/>
      <c r="K772" s="211"/>
      <c r="L772" s="212"/>
      <c r="M772" s="213" t="str">
        <f>IFERROR(VLOOKUP(L772, Z!$A$2:$C$4127, 3, FALSE), "")</f>
        <v/>
      </c>
      <c r="N772" s="216"/>
      <c r="O772" s="218">
        <f t="shared" si="11"/>
        <v>0</v>
      </c>
    </row>
    <row r="773" spans="2:15" s="66" customFormat="1" ht="12.75" customHeight="1" x14ac:dyDescent="0.2">
      <c r="B773" s="9">
        <v>751</v>
      </c>
      <c r="C773" s="211"/>
      <c r="D773" s="211"/>
      <c r="E773" s="212"/>
      <c r="F773" s="213" t="str">
        <f>IFERROR(VLOOKUP(E773, Z!$A$2:$C$4127, 3, FALSE), "")</f>
        <v/>
      </c>
      <c r="G773" s="214"/>
      <c r="H773" s="219"/>
      <c r="I773" s="219"/>
      <c r="J773" s="215"/>
      <c r="K773" s="211"/>
      <c r="L773" s="212"/>
      <c r="M773" s="213" t="str">
        <f>IFERROR(VLOOKUP(L773, Z!$A$2:$C$4127, 3, FALSE), "")</f>
        <v/>
      </c>
      <c r="N773" s="216"/>
      <c r="O773" s="218">
        <f t="shared" si="11"/>
        <v>0</v>
      </c>
    </row>
    <row r="774" spans="2:15" s="66" customFormat="1" ht="12.75" customHeight="1" x14ac:dyDescent="0.2">
      <c r="B774" s="9">
        <v>752</v>
      </c>
      <c r="C774" s="211"/>
      <c r="D774" s="211"/>
      <c r="E774" s="212"/>
      <c r="F774" s="213" t="str">
        <f>IFERROR(VLOOKUP(E774, Z!$A$2:$C$4127, 3, FALSE), "")</f>
        <v/>
      </c>
      <c r="G774" s="214"/>
      <c r="H774" s="219"/>
      <c r="I774" s="219"/>
      <c r="J774" s="215"/>
      <c r="K774" s="211"/>
      <c r="L774" s="212"/>
      <c r="M774" s="213" t="str">
        <f>IFERROR(VLOOKUP(L774, Z!$A$2:$C$4127, 3, FALSE), "")</f>
        <v/>
      </c>
      <c r="N774" s="216"/>
      <c r="O774" s="218">
        <f t="shared" si="11"/>
        <v>0</v>
      </c>
    </row>
    <row r="775" spans="2:15" s="66" customFormat="1" ht="12.75" customHeight="1" x14ac:dyDescent="0.2">
      <c r="B775" s="9">
        <v>753</v>
      </c>
      <c r="C775" s="211"/>
      <c r="D775" s="211"/>
      <c r="E775" s="212"/>
      <c r="F775" s="213" t="str">
        <f>IFERROR(VLOOKUP(E775, Z!$A$2:$C$4127, 3, FALSE), "")</f>
        <v/>
      </c>
      <c r="G775" s="214"/>
      <c r="H775" s="219"/>
      <c r="I775" s="219"/>
      <c r="J775" s="215"/>
      <c r="K775" s="211"/>
      <c r="L775" s="212"/>
      <c r="M775" s="213" t="str">
        <f>IFERROR(VLOOKUP(L775, Z!$A$2:$C$4127, 3, FALSE), "")</f>
        <v/>
      </c>
      <c r="N775" s="216"/>
      <c r="O775" s="218">
        <f t="shared" si="11"/>
        <v>0</v>
      </c>
    </row>
    <row r="776" spans="2:15" s="66" customFormat="1" ht="12.75" customHeight="1" x14ac:dyDescent="0.2">
      <c r="B776" s="9">
        <v>754</v>
      </c>
      <c r="C776" s="211"/>
      <c r="D776" s="211"/>
      <c r="E776" s="212"/>
      <c r="F776" s="213" t="str">
        <f>IFERROR(VLOOKUP(E776, Z!$A$2:$C$4127, 3, FALSE), "")</f>
        <v/>
      </c>
      <c r="G776" s="214"/>
      <c r="H776" s="219"/>
      <c r="I776" s="219"/>
      <c r="J776" s="215"/>
      <c r="K776" s="211"/>
      <c r="L776" s="212"/>
      <c r="M776" s="213" t="str">
        <f>IFERROR(VLOOKUP(L776, Z!$A$2:$C$4127, 3, FALSE), "")</f>
        <v/>
      </c>
      <c r="N776" s="216"/>
      <c r="O776" s="218">
        <f t="shared" si="11"/>
        <v>0</v>
      </c>
    </row>
    <row r="777" spans="2:15" s="66" customFormat="1" ht="12.75" customHeight="1" x14ac:dyDescent="0.2">
      <c r="B777" s="9">
        <v>755</v>
      </c>
      <c r="C777" s="211"/>
      <c r="D777" s="211"/>
      <c r="E777" s="212"/>
      <c r="F777" s="213" t="str">
        <f>IFERROR(VLOOKUP(E777, Z!$A$2:$C$4127, 3, FALSE), "")</f>
        <v/>
      </c>
      <c r="G777" s="214"/>
      <c r="H777" s="219"/>
      <c r="I777" s="219"/>
      <c r="J777" s="215"/>
      <c r="K777" s="211"/>
      <c r="L777" s="212"/>
      <c r="M777" s="213" t="str">
        <f>IFERROR(VLOOKUP(L777, Z!$A$2:$C$4127, 3, FALSE), "")</f>
        <v/>
      </c>
      <c r="N777" s="216"/>
      <c r="O777" s="218">
        <f t="shared" si="11"/>
        <v>0</v>
      </c>
    </row>
    <row r="778" spans="2:15" s="66" customFormat="1" ht="12.75" customHeight="1" x14ac:dyDescent="0.2">
      <c r="B778" s="9">
        <v>756</v>
      </c>
      <c r="C778" s="211"/>
      <c r="D778" s="211"/>
      <c r="E778" s="212"/>
      <c r="F778" s="213" t="str">
        <f>IFERROR(VLOOKUP(E778, Z!$A$2:$C$4127, 3, FALSE), "")</f>
        <v/>
      </c>
      <c r="G778" s="214"/>
      <c r="H778" s="219"/>
      <c r="I778" s="219"/>
      <c r="J778" s="215"/>
      <c r="K778" s="211"/>
      <c r="L778" s="212"/>
      <c r="M778" s="213" t="str">
        <f>IFERROR(VLOOKUP(L778, Z!$A$2:$C$4127, 3, FALSE), "")</f>
        <v/>
      </c>
      <c r="N778" s="216"/>
      <c r="O778" s="218">
        <f t="shared" si="11"/>
        <v>0</v>
      </c>
    </row>
    <row r="779" spans="2:15" s="66" customFormat="1" ht="12.75" customHeight="1" x14ac:dyDescent="0.2">
      <c r="B779" s="9">
        <v>757</v>
      </c>
      <c r="C779" s="211"/>
      <c r="D779" s="211"/>
      <c r="E779" s="212"/>
      <c r="F779" s="213" t="str">
        <f>IFERROR(VLOOKUP(E779, Z!$A$2:$C$4127, 3, FALSE), "")</f>
        <v/>
      </c>
      <c r="G779" s="214"/>
      <c r="H779" s="219"/>
      <c r="I779" s="219"/>
      <c r="J779" s="215"/>
      <c r="K779" s="211"/>
      <c r="L779" s="212"/>
      <c r="M779" s="213" t="str">
        <f>IFERROR(VLOOKUP(L779, Z!$A$2:$C$4127, 3, FALSE), "")</f>
        <v/>
      </c>
      <c r="N779" s="216"/>
      <c r="O779" s="218">
        <f t="shared" si="11"/>
        <v>0</v>
      </c>
    </row>
    <row r="780" spans="2:15" s="66" customFormat="1" ht="12.75" customHeight="1" x14ac:dyDescent="0.2">
      <c r="B780" s="9">
        <v>758</v>
      </c>
      <c r="C780" s="211"/>
      <c r="D780" s="211"/>
      <c r="E780" s="212"/>
      <c r="F780" s="213" t="str">
        <f>IFERROR(VLOOKUP(E780, Z!$A$2:$C$4127, 3, FALSE), "")</f>
        <v/>
      </c>
      <c r="G780" s="214"/>
      <c r="H780" s="219"/>
      <c r="I780" s="219"/>
      <c r="J780" s="215"/>
      <c r="K780" s="211"/>
      <c r="L780" s="212"/>
      <c r="M780" s="213" t="str">
        <f>IFERROR(VLOOKUP(L780, Z!$A$2:$C$4127, 3, FALSE), "")</f>
        <v/>
      </c>
      <c r="N780" s="216"/>
      <c r="O780" s="218">
        <f t="shared" si="11"/>
        <v>0</v>
      </c>
    </row>
    <row r="781" spans="2:15" s="66" customFormat="1" ht="12.75" customHeight="1" x14ac:dyDescent="0.2">
      <c r="B781" s="9">
        <v>759</v>
      </c>
      <c r="C781" s="211"/>
      <c r="D781" s="211"/>
      <c r="E781" s="212"/>
      <c r="F781" s="213" t="str">
        <f>IFERROR(VLOOKUP(E781, Z!$A$2:$C$4127, 3, FALSE), "")</f>
        <v/>
      </c>
      <c r="G781" s="214"/>
      <c r="H781" s="219"/>
      <c r="I781" s="219"/>
      <c r="J781" s="215"/>
      <c r="K781" s="211"/>
      <c r="L781" s="212"/>
      <c r="M781" s="213" t="str">
        <f>IFERROR(VLOOKUP(L781, Z!$A$2:$C$4127, 3, FALSE), "")</f>
        <v/>
      </c>
      <c r="N781" s="216"/>
      <c r="O781" s="218">
        <f t="shared" si="11"/>
        <v>0</v>
      </c>
    </row>
    <row r="782" spans="2:15" s="66" customFormat="1" ht="12.75" customHeight="1" x14ac:dyDescent="0.2">
      <c r="B782" s="9">
        <v>760</v>
      </c>
      <c r="C782" s="211"/>
      <c r="D782" s="211"/>
      <c r="E782" s="212"/>
      <c r="F782" s="213" t="str">
        <f>IFERROR(VLOOKUP(E782, Z!$A$2:$C$4127, 3, FALSE), "")</f>
        <v/>
      </c>
      <c r="G782" s="214"/>
      <c r="H782" s="219"/>
      <c r="I782" s="219"/>
      <c r="J782" s="215"/>
      <c r="K782" s="211"/>
      <c r="L782" s="212"/>
      <c r="M782" s="213" t="str">
        <f>IFERROR(VLOOKUP(L782, Z!$A$2:$C$4127, 3, FALSE), "")</f>
        <v/>
      </c>
      <c r="N782" s="216"/>
      <c r="O782" s="218">
        <f t="shared" si="11"/>
        <v>0</v>
      </c>
    </row>
    <row r="783" spans="2:15" s="66" customFormat="1" ht="12.75" customHeight="1" x14ac:dyDescent="0.2">
      <c r="B783" s="9">
        <v>761</v>
      </c>
      <c r="C783" s="211"/>
      <c r="D783" s="211"/>
      <c r="E783" s="212"/>
      <c r="F783" s="213" t="str">
        <f>IFERROR(VLOOKUP(E783, Z!$A$2:$C$4127, 3, FALSE), "")</f>
        <v/>
      </c>
      <c r="G783" s="214"/>
      <c r="H783" s="219"/>
      <c r="I783" s="219"/>
      <c r="J783" s="215"/>
      <c r="K783" s="211"/>
      <c r="L783" s="212"/>
      <c r="M783" s="213" t="str">
        <f>IFERROR(VLOOKUP(L783, Z!$A$2:$C$4127, 3, FALSE), "")</f>
        <v/>
      </c>
      <c r="N783" s="216"/>
      <c r="O783" s="218">
        <f t="shared" si="11"/>
        <v>0</v>
      </c>
    </row>
    <row r="784" spans="2:15" s="66" customFormat="1" ht="12.75" customHeight="1" x14ac:dyDescent="0.2">
      <c r="B784" s="9">
        <v>762</v>
      </c>
      <c r="C784" s="211"/>
      <c r="D784" s="211"/>
      <c r="E784" s="212"/>
      <c r="F784" s="213" t="str">
        <f>IFERROR(VLOOKUP(E784, Z!$A$2:$C$4127, 3, FALSE), "")</f>
        <v/>
      </c>
      <c r="G784" s="214"/>
      <c r="H784" s="219"/>
      <c r="I784" s="219"/>
      <c r="J784" s="215"/>
      <c r="K784" s="211"/>
      <c r="L784" s="212"/>
      <c r="M784" s="213" t="str">
        <f>IFERROR(VLOOKUP(L784, Z!$A$2:$C$4127, 3, FALSE), "")</f>
        <v/>
      </c>
      <c r="N784" s="216"/>
      <c r="O784" s="218">
        <f t="shared" si="11"/>
        <v>0</v>
      </c>
    </row>
    <row r="785" spans="2:15" s="66" customFormat="1" ht="12.75" customHeight="1" x14ac:dyDescent="0.2">
      <c r="B785" s="9">
        <v>763</v>
      </c>
      <c r="C785" s="211"/>
      <c r="D785" s="211"/>
      <c r="E785" s="212"/>
      <c r="F785" s="213" t="str">
        <f>IFERROR(VLOOKUP(E785, Z!$A$2:$C$4127, 3, FALSE), "")</f>
        <v/>
      </c>
      <c r="G785" s="214"/>
      <c r="H785" s="219"/>
      <c r="I785" s="219"/>
      <c r="J785" s="215"/>
      <c r="K785" s="211"/>
      <c r="L785" s="212"/>
      <c r="M785" s="213" t="str">
        <f>IFERROR(VLOOKUP(L785, Z!$A$2:$C$4127, 3, FALSE), "")</f>
        <v/>
      </c>
      <c r="N785" s="216"/>
      <c r="O785" s="218">
        <f t="shared" si="11"/>
        <v>0</v>
      </c>
    </row>
    <row r="786" spans="2:15" s="66" customFormat="1" ht="12.75" customHeight="1" x14ac:dyDescent="0.2">
      <c r="B786" s="9">
        <v>764</v>
      </c>
      <c r="C786" s="211"/>
      <c r="D786" s="211"/>
      <c r="E786" s="212"/>
      <c r="F786" s="213" t="str">
        <f>IFERROR(VLOOKUP(E786, Z!$A$2:$C$4127, 3, FALSE), "")</f>
        <v/>
      </c>
      <c r="G786" s="214"/>
      <c r="H786" s="219"/>
      <c r="I786" s="219"/>
      <c r="J786" s="215"/>
      <c r="K786" s="211"/>
      <c r="L786" s="212"/>
      <c r="M786" s="213" t="str">
        <f>IFERROR(VLOOKUP(L786, Z!$A$2:$C$4127, 3, FALSE), "")</f>
        <v/>
      </c>
      <c r="N786" s="216"/>
      <c r="O786" s="218">
        <f t="shared" si="11"/>
        <v>0</v>
      </c>
    </row>
    <row r="787" spans="2:15" s="66" customFormat="1" ht="12.75" customHeight="1" x14ac:dyDescent="0.2">
      <c r="B787" s="9">
        <v>765</v>
      </c>
      <c r="C787" s="211"/>
      <c r="D787" s="211"/>
      <c r="E787" s="212"/>
      <c r="F787" s="213" t="str">
        <f>IFERROR(VLOOKUP(E787, Z!$A$2:$C$4127, 3, FALSE), "")</f>
        <v/>
      </c>
      <c r="G787" s="214"/>
      <c r="H787" s="219"/>
      <c r="I787" s="219"/>
      <c r="J787" s="215"/>
      <c r="K787" s="211"/>
      <c r="L787" s="212"/>
      <c r="M787" s="213" t="str">
        <f>IFERROR(VLOOKUP(L787, Z!$A$2:$C$4127, 3, FALSE), "")</f>
        <v/>
      </c>
      <c r="N787" s="216"/>
      <c r="O787" s="218">
        <f t="shared" si="11"/>
        <v>0</v>
      </c>
    </row>
    <row r="788" spans="2:15" s="66" customFormat="1" ht="12.75" customHeight="1" x14ac:dyDescent="0.2">
      <c r="B788" s="9">
        <v>766</v>
      </c>
      <c r="C788" s="211"/>
      <c r="D788" s="211"/>
      <c r="E788" s="212"/>
      <c r="F788" s="213" t="str">
        <f>IFERROR(VLOOKUP(E788, Z!$A$2:$C$4127, 3, FALSE), "")</f>
        <v/>
      </c>
      <c r="G788" s="214"/>
      <c r="H788" s="219"/>
      <c r="I788" s="219"/>
      <c r="J788" s="215"/>
      <c r="K788" s="211"/>
      <c r="L788" s="212"/>
      <c r="M788" s="213" t="str">
        <f>IFERROR(VLOOKUP(L788, Z!$A$2:$C$4127, 3, FALSE), "")</f>
        <v/>
      </c>
      <c r="N788" s="216"/>
      <c r="O788" s="218">
        <f t="shared" si="11"/>
        <v>0</v>
      </c>
    </row>
    <row r="789" spans="2:15" s="66" customFormat="1" ht="12.75" customHeight="1" x14ac:dyDescent="0.2">
      <c r="B789" s="9">
        <v>767</v>
      </c>
      <c r="C789" s="211"/>
      <c r="D789" s="211"/>
      <c r="E789" s="212"/>
      <c r="F789" s="213" t="str">
        <f>IFERROR(VLOOKUP(E789, Z!$A$2:$C$4127, 3, FALSE), "")</f>
        <v/>
      </c>
      <c r="G789" s="214"/>
      <c r="H789" s="219"/>
      <c r="I789" s="219"/>
      <c r="J789" s="215"/>
      <c r="K789" s="211"/>
      <c r="L789" s="212"/>
      <c r="M789" s="213" t="str">
        <f>IFERROR(VLOOKUP(L789, Z!$A$2:$C$4127, 3, FALSE), "")</f>
        <v/>
      </c>
      <c r="N789" s="216"/>
      <c r="O789" s="218">
        <f t="shared" si="11"/>
        <v>0</v>
      </c>
    </row>
    <row r="790" spans="2:15" s="66" customFormat="1" ht="12.75" customHeight="1" x14ac:dyDescent="0.2">
      <c r="B790" s="9">
        <v>768</v>
      </c>
      <c r="C790" s="211"/>
      <c r="D790" s="211"/>
      <c r="E790" s="212"/>
      <c r="F790" s="213" t="str">
        <f>IFERROR(VLOOKUP(E790, Z!$A$2:$C$4127, 3, FALSE), "")</f>
        <v/>
      </c>
      <c r="G790" s="214"/>
      <c r="H790" s="219"/>
      <c r="I790" s="219"/>
      <c r="J790" s="215"/>
      <c r="K790" s="211"/>
      <c r="L790" s="212"/>
      <c r="M790" s="213" t="str">
        <f>IFERROR(VLOOKUP(L790, Z!$A$2:$C$4127, 3, FALSE), "")</f>
        <v/>
      </c>
      <c r="N790" s="216"/>
      <c r="O790" s="218">
        <f t="shared" si="11"/>
        <v>0</v>
      </c>
    </row>
    <row r="791" spans="2:15" s="66" customFormat="1" ht="12.75" customHeight="1" x14ac:dyDescent="0.2">
      <c r="B791" s="9">
        <v>769</v>
      </c>
      <c r="C791" s="211"/>
      <c r="D791" s="211"/>
      <c r="E791" s="212"/>
      <c r="F791" s="213" t="str">
        <f>IFERROR(VLOOKUP(E791, Z!$A$2:$C$4127, 3, FALSE), "")</f>
        <v/>
      </c>
      <c r="G791" s="214"/>
      <c r="H791" s="219"/>
      <c r="I791" s="219"/>
      <c r="J791" s="215"/>
      <c r="K791" s="211"/>
      <c r="L791" s="212"/>
      <c r="M791" s="213" t="str">
        <f>IFERROR(VLOOKUP(L791, Z!$A$2:$C$4127, 3, FALSE), "")</f>
        <v/>
      </c>
      <c r="N791" s="216"/>
      <c r="O791" s="218">
        <f t="shared" si="11"/>
        <v>0</v>
      </c>
    </row>
    <row r="792" spans="2:15" s="66" customFormat="1" ht="12.75" customHeight="1" x14ac:dyDescent="0.2">
      <c r="B792" s="9">
        <v>770</v>
      </c>
      <c r="C792" s="211"/>
      <c r="D792" s="211"/>
      <c r="E792" s="212"/>
      <c r="F792" s="213" t="str">
        <f>IFERROR(VLOOKUP(E792, Z!$A$2:$C$4127, 3, FALSE), "")</f>
        <v/>
      </c>
      <c r="G792" s="214"/>
      <c r="H792" s="219"/>
      <c r="I792" s="219"/>
      <c r="J792" s="215"/>
      <c r="K792" s="211"/>
      <c r="L792" s="212"/>
      <c r="M792" s="213" t="str">
        <f>IFERROR(VLOOKUP(L792, Z!$A$2:$C$4127, 3, FALSE), "")</f>
        <v/>
      </c>
      <c r="N792" s="216"/>
      <c r="O792" s="218">
        <f t="shared" ref="O792:O855" si="12">MAX(0, 8*0.75*(H792-I792))</f>
        <v>0</v>
      </c>
    </row>
    <row r="793" spans="2:15" s="66" customFormat="1" ht="12.75" customHeight="1" x14ac:dyDescent="0.2">
      <c r="B793" s="9">
        <v>771</v>
      </c>
      <c r="C793" s="211"/>
      <c r="D793" s="211"/>
      <c r="E793" s="212"/>
      <c r="F793" s="213" t="str">
        <f>IFERROR(VLOOKUP(E793, Z!$A$2:$C$4127, 3, FALSE), "")</f>
        <v/>
      </c>
      <c r="G793" s="214"/>
      <c r="H793" s="219"/>
      <c r="I793" s="219"/>
      <c r="J793" s="215"/>
      <c r="K793" s="211"/>
      <c r="L793" s="212"/>
      <c r="M793" s="213" t="str">
        <f>IFERROR(VLOOKUP(L793, Z!$A$2:$C$4127, 3, FALSE), "")</f>
        <v/>
      </c>
      <c r="N793" s="216"/>
      <c r="O793" s="218">
        <f t="shared" si="12"/>
        <v>0</v>
      </c>
    </row>
    <row r="794" spans="2:15" s="66" customFormat="1" ht="12.75" customHeight="1" x14ac:dyDescent="0.2">
      <c r="B794" s="9">
        <v>772</v>
      </c>
      <c r="C794" s="211"/>
      <c r="D794" s="211"/>
      <c r="E794" s="212"/>
      <c r="F794" s="213" t="str">
        <f>IFERROR(VLOOKUP(E794, Z!$A$2:$C$4127, 3, FALSE), "")</f>
        <v/>
      </c>
      <c r="G794" s="214"/>
      <c r="H794" s="219"/>
      <c r="I794" s="219"/>
      <c r="J794" s="215"/>
      <c r="K794" s="211"/>
      <c r="L794" s="212"/>
      <c r="M794" s="213" t="str">
        <f>IFERROR(VLOOKUP(L794, Z!$A$2:$C$4127, 3, FALSE), "")</f>
        <v/>
      </c>
      <c r="N794" s="216"/>
      <c r="O794" s="218">
        <f t="shared" si="12"/>
        <v>0</v>
      </c>
    </row>
    <row r="795" spans="2:15" s="66" customFormat="1" ht="12.75" customHeight="1" x14ac:dyDescent="0.2">
      <c r="B795" s="9">
        <v>773</v>
      </c>
      <c r="C795" s="211"/>
      <c r="D795" s="211"/>
      <c r="E795" s="212"/>
      <c r="F795" s="213" t="str">
        <f>IFERROR(VLOOKUP(E795, Z!$A$2:$C$4127, 3, FALSE), "")</f>
        <v/>
      </c>
      <c r="G795" s="214"/>
      <c r="H795" s="219"/>
      <c r="I795" s="219"/>
      <c r="J795" s="215"/>
      <c r="K795" s="211"/>
      <c r="L795" s="212"/>
      <c r="M795" s="213" t="str">
        <f>IFERROR(VLOOKUP(L795, Z!$A$2:$C$4127, 3, FALSE), "")</f>
        <v/>
      </c>
      <c r="N795" s="216"/>
      <c r="O795" s="218">
        <f t="shared" si="12"/>
        <v>0</v>
      </c>
    </row>
    <row r="796" spans="2:15" s="66" customFormat="1" ht="12.75" customHeight="1" x14ac:dyDescent="0.2">
      <c r="B796" s="9">
        <v>774</v>
      </c>
      <c r="C796" s="211"/>
      <c r="D796" s="211"/>
      <c r="E796" s="212"/>
      <c r="F796" s="213" t="str">
        <f>IFERROR(VLOOKUP(E796, Z!$A$2:$C$4127, 3, FALSE), "")</f>
        <v/>
      </c>
      <c r="G796" s="214"/>
      <c r="H796" s="219"/>
      <c r="I796" s="219"/>
      <c r="J796" s="215"/>
      <c r="K796" s="211"/>
      <c r="L796" s="212"/>
      <c r="M796" s="213" t="str">
        <f>IFERROR(VLOOKUP(L796, Z!$A$2:$C$4127, 3, FALSE), "")</f>
        <v/>
      </c>
      <c r="N796" s="216"/>
      <c r="O796" s="218">
        <f t="shared" si="12"/>
        <v>0</v>
      </c>
    </row>
    <row r="797" spans="2:15" s="66" customFormat="1" ht="12.75" customHeight="1" x14ac:dyDescent="0.2">
      <c r="B797" s="9">
        <v>775</v>
      </c>
      <c r="C797" s="211"/>
      <c r="D797" s="211"/>
      <c r="E797" s="212"/>
      <c r="F797" s="213" t="str">
        <f>IFERROR(VLOOKUP(E797, Z!$A$2:$C$4127, 3, FALSE), "")</f>
        <v/>
      </c>
      <c r="G797" s="214"/>
      <c r="H797" s="219"/>
      <c r="I797" s="219"/>
      <c r="J797" s="215"/>
      <c r="K797" s="211"/>
      <c r="L797" s="212"/>
      <c r="M797" s="213" t="str">
        <f>IFERROR(VLOOKUP(L797, Z!$A$2:$C$4127, 3, FALSE), "")</f>
        <v/>
      </c>
      <c r="N797" s="216"/>
      <c r="O797" s="218">
        <f t="shared" si="12"/>
        <v>0</v>
      </c>
    </row>
    <row r="798" spans="2:15" s="66" customFormat="1" ht="12.75" customHeight="1" x14ac:dyDescent="0.2">
      <c r="B798" s="9">
        <v>776</v>
      </c>
      <c r="C798" s="211"/>
      <c r="D798" s="211"/>
      <c r="E798" s="212"/>
      <c r="F798" s="213" t="str">
        <f>IFERROR(VLOOKUP(E798, Z!$A$2:$C$4127, 3, FALSE), "")</f>
        <v/>
      </c>
      <c r="G798" s="214"/>
      <c r="H798" s="219"/>
      <c r="I798" s="219"/>
      <c r="J798" s="215"/>
      <c r="K798" s="211"/>
      <c r="L798" s="212"/>
      <c r="M798" s="213" t="str">
        <f>IFERROR(VLOOKUP(L798, Z!$A$2:$C$4127, 3, FALSE), "")</f>
        <v/>
      </c>
      <c r="N798" s="216"/>
      <c r="O798" s="218">
        <f t="shared" si="12"/>
        <v>0</v>
      </c>
    </row>
    <row r="799" spans="2:15" s="66" customFormat="1" ht="12.75" customHeight="1" x14ac:dyDescent="0.2">
      <c r="B799" s="9">
        <v>777</v>
      </c>
      <c r="C799" s="211"/>
      <c r="D799" s="211"/>
      <c r="E799" s="212"/>
      <c r="F799" s="213" t="str">
        <f>IFERROR(VLOOKUP(E799, Z!$A$2:$C$4127, 3, FALSE), "")</f>
        <v/>
      </c>
      <c r="G799" s="214"/>
      <c r="H799" s="219"/>
      <c r="I799" s="219"/>
      <c r="J799" s="215"/>
      <c r="K799" s="211"/>
      <c r="L799" s="212"/>
      <c r="M799" s="213" t="str">
        <f>IFERROR(VLOOKUP(L799, Z!$A$2:$C$4127, 3, FALSE), "")</f>
        <v/>
      </c>
      <c r="N799" s="216"/>
      <c r="O799" s="218">
        <f t="shared" si="12"/>
        <v>0</v>
      </c>
    </row>
    <row r="800" spans="2:15" s="66" customFormat="1" ht="12.75" customHeight="1" x14ac:dyDescent="0.2">
      <c r="B800" s="9">
        <v>778</v>
      </c>
      <c r="C800" s="211"/>
      <c r="D800" s="211"/>
      <c r="E800" s="212"/>
      <c r="F800" s="213" t="str">
        <f>IFERROR(VLOOKUP(E800, Z!$A$2:$C$4127, 3, FALSE), "")</f>
        <v/>
      </c>
      <c r="G800" s="214"/>
      <c r="H800" s="219"/>
      <c r="I800" s="219"/>
      <c r="J800" s="215"/>
      <c r="K800" s="211"/>
      <c r="L800" s="212"/>
      <c r="M800" s="213" t="str">
        <f>IFERROR(VLOOKUP(L800, Z!$A$2:$C$4127, 3, FALSE), "")</f>
        <v/>
      </c>
      <c r="N800" s="216"/>
      <c r="O800" s="218">
        <f t="shared" si="12"/>
        <v>0</v>
      </c>
    </row>
    <row r="801" spans="2:15" s="66" customFormat="1" ht="12.75" customHeight="1" x14ac:dyDescent="0.2">
      <c r="B801" s="9">
        <v>779</v>
      </c>
      <c r="C801" s="211"/>
      <c r="D801" s="211"/>
      <c r="E801" s="212"/>
      <c r="F801" s="213" t="str">
        <f>IFERROR(VLOOKUP(E801, Z!$A$2:$C$4127, 3, FALSE), "")</f>
        <v/>
      </c>
      <c r="G801" s="214"/>
      <c r="H801" s="219"/>
      <c r="I801" s="219"/>
      <c r="J801" s="215"/>
      <c r="K801" s="211"/>
      <c r="L801" s="212"/>
      <c r="M801" s="213" t="str">
        <f>IFERROR(VLOOKUP(L801, Z!$A$2:$C$4127, 3, FALSE), "")</f>
        <v/>
      </c>
      <c r="N801" s="216"/>
      <c r="O801" s="218">
        <f t="shared" si="12"/>
        <v>0</v>
      </c>
    </row>
    <row r="802" spans="2:15" s="66" customFormat="1" ht="12.75" customHeight="1" x14ac:dyDescent="0.2">
      <c r="B802" s="9">
        <v>780</v>
      </c>
      <c r="C802" s="211"/>
      <c r="D802" s="211"/>
      <c r="E802" s="212"/>
      <c r="F802" s="213" t="str">
        <f>IFERROR(VLOOKUP(E802, Z!$A$2:$C$4127, 3, FALSE), "")</f>
        <v/>
      </c>
      <c r="G802" s="214"/>
      <c r="H802" s="219"/>
      <c r="I802" s="219"/>
      <c r="J802" s="215"/>
      <c r="K802" s="211"/>
      <c r="L802" s="212"/>
      <c r="M802" s="213" t="str">
        <f>IFERROR(VLOOKUP(L802, Z!$A$2:$C$4127, 3, FALSE), "")</f>
        <v/>
      </c>
      <c r="N802" s="216"/>
      <c r="O802" s="218">
        <f t="shared" si="12"/>
        <v>0</v>
      </c>
    </row>
    <row r="803" spans="2:15" s="66" customFormat="1" ht="12.75" customHeight="1" x14ac:dyDescent="0.2">
      <c r="B803" s="9">
        <v>781</v>
      </c>
      <c r="C803" s="211"/>
      <c r="D803" s="211"/>
      <c r="E803" s="212"/>
      <c r="F803" s="213" t="str">
        <f>IFERROR(VLOOKUP(E803, Z!$A$2:$C$4127, 3, FALSE), "")</f>
        <v/>
      </c>
      <c r="G803" s="214"/>
      <c r="H803" s="219"/>
      <c r="I803" s="219"/>
      <c r="J803" s="215"/>
      <c r="K803" s="211"/>
      <c r="L803" s="212"/>
      <c r="M803" s="213" t="str">
        <f>IFERROR(VLOOKUP(L803, Z!$A$2:$C$4127, 3, FALSE), "")</f>
        <v/>
      </c>
      <c r="N803" s="216"/>
      <c r="O803" s="218">
        <f t="shared" si="12"/>
        <v>0</v>
      </c>
    </row>
    <row r="804" spans="2:15" s="66" customFormat="1" ht="12.75" customHeight="1" x14ac:dyDescent="0.2">
      <c r="B804" s="9">
        <v>782</v>
      </c>
      <c r="C804" s="211"/>
      <c r="D804" s="211"/>
      <c r="E804" s="212"/>
      <c r="F804" s="213" t="str">
        <f>IFERROR(VLOOKUP(E804, Z!$A$2:$C$4127, 3, FALSE), "")</f>
        <v/>
      </c>
      <c r="G804" s="214"/>
      <c r="H804" s="219"/>
      <c r="I804" s="219"/>
      <c r="J804" s="215"/>
      <c r="K804" s="211"/>
      <c r="L804" s="212"/>
      <c r="M804" s="213" t="str">
        <f>IFERROR(VLOOKUP(L804, Z!$A$2:$C$4127, 3, FALSE), "")</f>
        <v/>
      </c>
      <c r="N804" s="216"/>
      <c r="O804" s="218">
        <f t="shared" si="12"/>
        <v>0</v>
      </c>
    </row>
    <row r="805" spans="2:15" s="66" customFormat="1" ht="12.75" customHeight="1" x14ac:dyDescent="0.2">
      <c r="B805" s="9">
        <v>783</v>
      </c>
      <c r="C805" s="211"/>
      <c r="D805" s="211"/>
      <c r="E805" s="212"/>
      <c r="F805" s="213" t="str">
        <f>IFERROR(VLOOKUP(E805, Z!$A$2:$C$4127, 3, FALSE), "")</f>
        <v/>
      </c>
      <c r="G805" s="214"/>
      <c r="H805" s="219"/>
      <c r="I805" s="219"/>
      <c r="J805" s="215"/>
      <c r="K805" s="211"/>
      <c r="L805" s="212"/>
      <c r="M805" s="213" t="str">
        <f>IFERROR(VLOOKUP(L805, Z!$A$2:$C$4127, 3, FALSE), "")</f>
        <v/>
      </c>
      <c r="N805" s="216"/>
      <c r="O805" s="218">
        <f t="shared" si="12"/>
        <v>0</v>
      </c>
    </row>
    <row r="806" spans="2:15" s="66" customFormat="1" ht="12.75" customHeight="1" x14ac:dyDescent="0.2">
      <c r="B806" s="9">
        <v>784</v>
      </c>
      <c r="C806" s="211"/>
      <c r="D806" s="211"/>
      <c r="E806" s="212"/>
      <c r="F806" s="213" t="str">
        <f>IFERROR(VLOOKUP(E806, Z!$A$2:$C$4127, 3, FALSE), "")</f>
        <v/>
      </c>
      <c r="G806" s="214"/>
      <c r="H806" s="219"/>
      <c r="I806" s="219"/>
      <c r="J806" s="215"/>
      <c r="K806" s="211"/>
      <c r="L806" s="212"/>
      <c r="M806" s="213" t="str">
        <f>IFERROR(VLOOKUP(L806, Z!$A$2:$C$4127, 3, FALSE), "")</f>
        <v/>
      </c>
      <c r="N806" s="216"/>
      <c r="O806" s="218">
        <f t="shared" si="12"/>
        <v>0</v>
      </c>
    </row>
    <row r="807" spans="2:15" s="66" customFormat="1" ht="12.75" customHeight="1" x14ac:dyDescent="0.2">
      <c r="B807" s="9">
        <v>785</v>
      </c>
      <c r="C807" s="211"/>
      <c r="D807" s="211"/>
      <c r="E807" s="212"/>
      <c r="F807" s="213" t="str">
        <f>IFERROR(VLOOKUP(E807, Z!$A$2:$C$4127, 3, FALSE), "")</f>
        <v/>
      </c>
      <c r="G807" s="214"/>
      <c r="H807" s="219"/>
      <c r="I807" s="219"/>
      <c r="J807" s="215"/>
      <c r="K807" s="211"/>
      <c r="L807" s="212"/>
      <c r="M807" s="213" t="str">
        <f>IFERROR(VLOOKUP(L807, Z!$A$2:$C$4127, 3, FALSE), "")</f>
        <v/>
      </c>
      <c r="N807" s="216"/>
      <c r="O807" s="218">
        <f t="shared" si="12"/>
        <v>0</v>
      </c>
    </row>
    <row r="808" spans="2:15" s="66" customFormat="1" ht="12.75" customHeight="1" x14ac:dyDescent="0.2">
      <c r="B808" s="9">
        <v>786</v>
      </c>
      <c r="C808" s="211"/>
      <c r="D808" s="211"/>
      <c r="E808" s="212"/>
      <c r="F808" s="213" t="str">
        <f>IFERROR(VLOOKUP(E808, Z!$A$2:$C$4127, 3, FALSE), "")</f>
        <v/>
      </c>
      <c r="G808" s="214"/>
      <c r="H808" s="219"/>
      <c r="I808" s="219"/>
      <c r="J808" s="215"/>
      <c r="K808" s="211"/>
      <c r="L808" s="212"/>
      <c r="M808" s="213" t="str">
        <f>IFERROR(VLOOKUP(L808, Z!$A$2:$C$4127, 3, FALSE), "")</f>
        <v/>
      </c>
      <c r="N808" s="216"/>
      <c r="O808" s="218">
        <f t="shared" si="12"/>
        <v>0</v>
      </c>
    </row>
    <row r="809" spans="2:15" s="66" customFormat="1" ht="12.75" customHeight="1" x14ac:dyDescent="0.2">
      <c r="B809" s="9">
        <v>787</v>
      </c>
      <c r="C809" s="211"/>
      <c r="D809" s="211"/>
      <c r="E809" s="212"/>
      <c r="F809" s="213" t="str">
        <f>IFERROR(VLOOKUP(E809, Z!$A$2:$C$4127, 3, FALSE), "")</f>
        <v/>
      </c>
      <c r="G809" s="214"/>
      <c r="H809" s="219"/>
      <c r="I809" s="219"/>
      <c r="J809" s="215"/>
      <c r="K809" s="211"/>
      <c r="L809" s="212"/>
      <c r="M809" s="213" t="str">
        <f>IFERROR(VLOOKUP(L809, Z!$A$2:$C$4127, 3, FALSE), "")</f>
        <v/>
      </c>
      <c r="N809" s="216"/>
      <c r="O809" s="218">
        <f t="shared" si="12"/>
        <v>0</v>
      </c>
    </row>
    <row r="810" spans="2:15" s="66" customFormat="1" ht="12.75" customHeight="1" x14ac:dyDescent="0.2">
      <c r="B810" s="9">
        <v>788</v>
      </c>
      <c r="C810" s="211"/>
      <c r="D810" s="211"/>
      <c r="E810" s="212"/>
      <c r="F810" s="213" t="str">
        <f>IFERROR(VLOOKUP(E810, Z!$A$2:$C$4127, 3, FALSE), "")</f>
        <v/>
      </c>
      <c r="G810" s="214"/>
      <c r="H810" s="219"/>
      <c r="I810" s="219"/>
      <c r="J810" s="215"/>
      <c r="K810" s="211"/>
      <c r="L810" s="212"/>
      <c r="M810" s="213" t="str">
        <f>IFERROR(VLOOKUP(L810, Z!$A$2:$C$4127, 3, FALSE), "")</f>
        <v/>
      </c>
      <c r="N810" s="216"/>
      <c r="O810" s="218">
        <f t="shared" si="12"/>
        <v>0</v>
      </c>
    </row>
    <row r="811" spans="2:15" s="66" customFormat="1" ht="12.75" customHeight="1" x14ac:dyDescent="0.2">
      <c r="B811" s="9">
        <v>789</v>
      </c>
      <c r="C811" s="211"/>
      <c r="D811" s="211"/>
      <c r="E811" s="212"/>
      <c r="F811" s="213" t="str">
        <f>IFERROR(VLOOKUP(E811, Z!$A$2:$C$4127, 3, FALSE), "")</f>
        <v/>
      </c>
      <c r="G811" s="214"/>
      <c r="H811" s="219"/>
      <c r="I811" s="219"/>
      <c r="J811" s="215"/>
      <c r="K811" s="211"/>
      <c r="L811" s="212"/>
      <c r="M811" s="213" t="str">
        <f>IFERROR(VLOOKUP(L811, Z!$A$2:$C$4127, 3, FALSE), "")</f>
        <v/>
      </c>
      <c r="N811" s="216"/>
      <c r="O811" s="218">
        <f t="shared" si="12"/>
        <v>0</v>
      </c>
    </row>
    <row r="812" spans="2:15" s="66" customFormat="1" ht="12.75" customHeight="1" x14ac:dyDescent="0.2">
      <c r="B812" s="9">
        <v>790</v>
      </c>
      <c r="C812" s="211"/>
      <c r="D812" s="211"/>
      <c r="E812" s="212"/>
      <c r="F812" s="213" t="str">
        <f>IFERROR(VLOOKUP(E812, Z!$A$2:$C$4127, 3, FALSE), "")</f>
        <v/>
      </c>
      <c r="G812" s="214"/>
      <c r="H812" s="219"/>
      <c r="I812" s="219"/>
      <c r="J812" s="215"/>
      <c r="K812" s="211"/>
      <c r="L812" s="212"/>
      <c r="M812" s="213" t="str">
        <f>IFERROR(VLOOKUP(L812, Z!$A$2:$C$4127, 3, FALSE), "")</f>
        <v/>
      </c>
      <c r="N812" s="216"/>
      <c r="O812" s="218">
        <f t="shared" si="12"/>
        <v>0</v>
      </c>
    </row>
    <row r="813" spans="2:15" s="66" customFormat="1" ht="12.75" customHeight="1" x14ac:dyDescent="0.2">
      <c r="B813" s="9">
        <v>791</v>
      </c>
      <c r="C813" s="211"/>
      <c r="D813" s="211"/>
      <c r="E813" s="212"/>
      <c r="F813" s="213" t="str">
        <f>IFERROR(VLOOKUP(E813, Z!$A$2:$C$4127, 3, FALSE), "")</f>
        <v/>
      </c>
      <c r="G813" s="214"/>
      <c r="H813" s="219"/>
      <c r="I813" s="219"/>
      <c r="J813" s="215"/>
      <c r="K813" s="211"/>
      <c r="L813" s="212"/>
      <c r="M813" s="213" t="str">
        <f>IFERROR(VLOOKUP(L813, Z!$A$2:$C$4127, 3, FALSE), "")</f>
        <v/>
      </c>
      <c r="N813" s="216"/>
      <c r="O813" s="218">
        <f t="shared" si="12"/>
        <v>0</v>
      </c>
    </row>
    <row r="814" spans="2:15" s="66" customFormat="1" ht="12.75" customHeight="1" x14ac:dyDescent="0.2">
      <c r="B814" s="9">
        <v>792</v>
      </c>
      <c r="C814" s="211"/>
      <c r="D814" s="211"/>
      <c r="E814" s="212"/>
      <c r="F814" s="213" t="str">
        <f>IFERROR(VLOOKUP(E814, Z!$A$2:$C$4127, 3, FALSE), "")</f>
        <v/>
      </c>
      <c r="G814" s="214"/>
      <c r="H814" s="219"/>
      <c r="I814" s="219"/>
      <c r="J814" s="215"/>
      <c r="K814" s="211"/>
      <c r="L814" s="212"/>
      <c r="M814" s="213" t="str">
        <f>IFERROR(VLOOKUP(L814, Z!$A$2:$C$4127, 3, FALSE), "")</f>
        <v/>
      </c>
      <c r="N814" s="216"/>
      <c r="O814" s="218">
        <f t="shared" si="12"/>
        <v>0</v>
      </c>
    </row>
    <row r="815" spans="2:15" s="66" customFormat="1" ht="12.75" customHeight="1" x14ac:dyDescent="0.2">
      <c r="B815" s="9">
        <v>793</v>
      </c>
      <c r="C815" s="211"/>
      <c r="D815" s="211"/>
      <c r="E815" s="212"/>
      <c r="F815" s="213" t="str">
        <f>IFERROR(VLOOKUP(E815, Z!$A$2:$C$4127, 3, FALSE), "")</f>
        <v/>
      </c>
      <c r="G815" s="214"/>
      <c r="H815" s="219"/>
      <c r="I815" s="219"/>
      <c r="J815" s="215"/>
      <c r="K815" s="211"/>
      <c r="L815" s="212"/>
      <c r="M815" s="213" t="str">
        <f>IFERROR(VLOOKUP(L815, Z!$A$2:$C$4127, 3, FALSE), "")</f>
        <v/>
      </c>
      <c r="N815" s="216"/>
      <c r="O815" s="218">
        <f t="shared" si="12"/>
        <v>0</v>
      </c>
    </row>
    <row r="816" spans="2:15" s="66" customFormat="1" ht="12.75" customHeight="1" x14ac:dyDescent="0.2">
      <c r="B816" s="9">
        <v>794</v>
      </c>
      <c r="C816" s="211"/>
      <c r="D816" s="211"/>
      <c r="E816" s="212"/>
      <c r="F816" s="213" t="str">
        <f>IFERROR(VLOOKUP(E816, Z!$A$2:$C$4127, 3, FALSE), "")</f>
        <v/>
      </c>
      <c r="G816" s="214"/>
      <c r="H816" s="219"/>
      <c r="I816" s="219"/>
      <c r="J816" s="215"/>
      <c r="K816" s="211"/>
      <c r="L816" s="212"/>
      <c r="M816" s="213" t="str">
        <f>IFERROR(VLOOKUP(L816, Z!$A$2:$C$4127, 3, FALSE), "")</f>
        <v/>
      </c>
      <c r="N816" s="216"/>
      <c r="O816" s="218">
        <f t="shared" si="12"/>
        <v>0</v>
      </c>
    </row>
    <row r="817" spans="2:15" s="66" customFormat="1" ht="12.75" customHeight="1" x14ac:dyDescent="0.2">
      <c r="B817" s="9">
        <v>795</v>
      </c>
      <c r="C817" s="211"/>
      <c r="D817" s="211"/>
      <c r="E817" s="212"/>
      <c r="F817" s="213" t="str">
        <f>IFERROR(VLOOKUP(E817, Z!$A$2:$C$4127, 3, FALSE), "")</f>
        <v/>
      </c>
      <c r="G817" s="214"/>
      <c r="H817" s="219"/>
      <c r="I817" s="219"/>
      <c r="J817" s="215"/>
      <c r="K817" s="211"/>
      <c r="L817" s="212"/>
      <c r="M817" s="213" t="str">
        <f>IFERROR(VLOOKUP(L817, Z!$A$2:$C$4127, 3, FALSE), "")</f>
        <v/>
      </c>
      <c r="N817" s="216"/>
      <c r="O817" s="218">
        <f t="shared" si="12"/>
        <v>0</v>
      </c>
    </row>
    <row r="818" spans="2:15" s="66" customFormat="1" ht="12.75" customHeight="1" x14ac:dyDescent="0.2">
      <c r="B818" s="9">
        <v>796</v>
      </c>
      <c r="C818" s="211"/>
      <c r="D818" s="211"/>
      <c r="E818" s="212"/>
      <c r="F818" s="213" t="str">
        <f>IFERROR(VLOOKUP(E818, Z!$A$2:$C$4127, 3, FALSE), "")</f>
        <v/>
      </c>
      <c r="G818" s="214"/>
      <c r="H818" s="219"/>
      <c r="I818" s="219"/>
      <c r="J818" s="215"/>
      <c r="K818" s="211"/>
      <c r="L818" s="212"/>
      <c r="M818" s="213" t="str">
        <f>IFERROR(VLOOKUP(L818, Z!$A$2:$C$4127, 3, FALSE), "")</f>
        <v/>
      </c>
      <c r="N818" s="216"/>
      <c r="O818" s="218">
        <f t="shared" si="12"/>
        <v>0</v>
      </c>
    </row>
    <row r="819" spans="2:15" s="66" customFormat="1" ht="12.75" customHeight="1" x14ac:dyDescent="0.2">
      <c r="B819" s="9">
        <v>797</v>
      </c>
      <c r="C819" s="211"/>
      <c r="D819" s="211"/>
      <c r="E819" s="212"/>
      <c r="F819" s="213" t="str">
        <f>IFERROR(VLOOKUP(E819, Z!$A$2:$C$4127, 3, FALSE), "")</f>
        <v/>
      </c>
      <c r="G819" s="214"/>
      <c r="H819" s="219"/>
      <c r="I819" s="219"/>
      <c r="J819" s="215"/>
      <c r="K819" s="211"/>
      <c r="L819" s="212"/>
      <c r="M819" s="213" t="str">
        <f>IFERROR(VLOOKUP(L819, Z!$A$2:$C$4127, 3, FALSE), "")</f>
        <v/>
      </c>
      <c r="N819" s="216"/>
      <c r="O819" s="218">
        <f t="shared" si="12"/>
        <v>0</v>
      </c>
    </row>
    <row r="820" spans="2:15" s="66" customFormat="1" ht="12.75" customHeight="1" x14ac:dyDescent="0.2">
      <c r="B820" s="9">
        <v>798</v>
      </c>
      <c r="C820" s="211"/>
      <c r="D820" s="211"/>
      <c r="E820" s="212"/>
      <c r="F820" s="213" t="str">
        <f>IFERROR(VLOOKUP(E820, Z!$A$2:$C$4127, 3, FALSE), "")</f>
        <v/>
      </c>
      <c r="G820" s="214"/>
      <c r="H820" s="219"/>
      <c r="I820" s="219"/>
      <c r="J820" s="215"/>
      <c r="K820" s="211"/>
      <c r="L820" s="212"/>
      <c r="M820" s="213" t="str">
        <f>IFERROR(VLOOKUP(L820, Z!$A$2:$C$4127, 3, FALSE), "")</f>
        <v/>
      </c>
      <c r="N820" s="216"/>
      <c r="O820" s="218">
        <f t="shared" si="12"/>
        <v>0</v>
      </c>
    </row>
    <row r="821" spans="2:15" s="66" customFormat="1" ht="12.75" customHeight="1" x14ac:dyDescent="0.2">
      <c r="B821" s="9">
        <v>799</v>
      </c>
      <c r="C821" s="211"/>
      <c r="D821" s="211"/>
      <c r="E821" s="212"/>
      <c r="F821" s="213" t="str">
        <f>IFERROR(VLOOKUP(E821, Z!$A$2:$C$4127, 3, FALSE), "")</f>
        <v/>
      </c>
      <c r="G821" s="214"/>
      <c r="H821" s="219"/>
      <c r="I821" s="219"/>
      <c r="J821" s="215"/>
      <c r="K821" s="211"/>
      <c r="L821" s="212"/>
      <c r="M821" s="213" t="str">
        <f>IFERROR(VLOOKUP(L821, Z!$A$2:$C$4127, 3, FALSE), "")</f>
        <v/>
      </c>
      <c r="N821" s="216"/>
      <c r="O821" s="218">
        <f t="shared" si="12"/>
        <v>0</v>
      </c>
    </row>
    <row r="822" spans="2:15" s="66" customFormat="1" ht="12.75" customHeight="1" x14ac:dyDescent="0.2">
      <c r="B822" s="9">
        <v>800</v>
      </c>
      <c r="C822" s="211"/>
      <c r="D822" s="211"/>
      <c r="E822" s="212"/>
      <c r="F822" s="213" t="str">
        <f>IFERROR(VLOOKUP(E822, Z!$A$2:$C$4127, 3, FALSE), "")</f>
        <v/>
      </c>
      <c r="G822" s="214"/>
      <c r="H822" s="219"/>
      <c r="I822" s="219"/>
      <c r="J822" s="215"/>
      <c r="K822" s="211"/>
      <c r="L822" s="212"/>
      <c r="M822" s="213" t="str">
        <f>IFERROR(VLOOKUP(L822, Z!$A$2:$C$4127, 3, FALSE), "")</f>
        <v/>
      </c>
      <c r="N822" s="216"/>
      <c r="O822" s="218">
        <f t="shared" si="12"/>
        <v>0</v>
      </c>
    </row>
    <row r="823" spans="2:15" s="66" customFormat="1" ht="12.75" customHeight="1" x14ac:dyDescent="0.2">
      <c r="B823" s="9">
        <v>801</v>
      </c>
      <c r="C823" s="211"/>
      <c r="D823" s="211"/>
      <c r="E823" s="212"/>
      <c r="F823" s="213" t="str">
        <f>IFERROR(VLOOKUP(E823, Z!$A$2:$C$4127, 3, FALSE), "")</f>
        <v/>
      </c>
      <c r="G823" s="214"/>
      <c r="H823" s="219"/>
      <c r="I823" s="219"/>
      <c r="J823" s="215"/>
      <c r="K823" s="211"/>
      <c r="L823" s="212"/>
      <c r="M823" s="213" t="str">
        <f>IFERROR(VLOOKUP(L823, Z!$A$2:$C$4127, 3, FALSE), "")</f>
        <v/>
      </c>
      <c r="N823" s="216"/>
      <c r="O823" s="218">
        <f t="shared" si="12"/>
        <v>0</v>
      </c>
    </row>
    <row r="824" spans="2:15" s="66" customFormat="1" ht="12.75" customHeight="1" x14ac:dyDescent="0.2">
      <c r="B824" s="9">
        <v>802</v>
      </c>
      <c r="C824" s="211"/>
      <c r="D824" s="211"/>
      <c r="E824" s="212"/>
      <c r="F824" s="213" t="str">
        <f>IFERROR(VLOOKUP(E824, Z!$A$2:$C$4127, 3, FALSE), "")</f>
        <v/>
      </c>
      <c r="G824" s="214"/>
      <c r="H824" s="219"/>
      <c r="I824" s="219"/>
      <c r="J824" s="215"/>
      <c r="K824" s="211"/>
      <c r="L824" s="212"/>
      <c r="M824" s="213" t="str">
        <f>IFERROR(VLOOKUP(L824, Z!$A$2:$C$4127, 3, FALSE), "")</f>
        <v/>
      </c>
      <c r="N824" s="216"/>
      <c r="O824" s="218">
        <f t="shared" si="12"/>
        <v>0</v>
      </c>
    </row>
    <row r="825" spans="2:15" s="66" customFormat="1" ht="12.75" customHeight="1" x14ac:dyDescent="0.2">
      <c r="B825" s="9">
        <v>803</v>
      </c>
      <c r="C825" s="211"/>
      <c r="D825" s="211"/>
      <c r="E825" s="212"/>
      <c r="F825" s="213" t="str">
        <f>IFERROR(VLOOKUP(E825, Z!$A$2:$C$4127, 3, FALSE), "")</f>
        <v/>
      </c>
      <c r="G825" s="214"/>
      <c r="H825" s="219"/>
      <c r="I825" s="219"/>
      <c r="J825" s="215"/>
      <c r="K825" s="211"/>
      <c r="L825" s="212"/>
      <c r="M825" s="213" t="str">
        <f>IFERROR(VLOOKUP(L825, Z!$A$2:$C$4127, 3, FALSE), "")</f>
        <v/>
      </c>
      <c r="N825" s="216"/>
      <c r="O825" s="218">
        <f t="shared" si="12"/>
        <v>0</v>
      </c>
    </row>
    <row r="826" spans="2:15" s="66" customFormat="1" ht="12.75" customHeight="1" x14ac:dyDescent="0.2">
      <c r="B826" s="9">
        <v>804</v>
      </c>
      <c r="C826" s="211"/>
      <c r="D826" s="211"/>
      <c r="E826" s="212"/>
      <c r="F826" s="213" t="str">
        <f>IFERROR(VLOOKUP(E826, Z!$A$2:$C$4127, 3, FALSE), "")</f>
        <v/>
      </c>
      <c r="G826" s="214"/>
      <c r="H826" s="219"/>
      <c r="I826" s="219"/>
      <c r="J826" s="215"/>
      <c r="K826" s="211"/>
      <c r="L826" s="212"/>
      <c r="M826" s="213" t="str">
        <f>IFERROR(VLOOKUP(L826, Z!$A$2:$C$4127, 3, FALSE), "")</f>
        <v/>
      </c>
      <c r="N826" s="216"/>
      <c r="O826" s="218">
        <f t="shared" si="12"/>
        <v>0</v>
      </c>
    </row>
    <row r="827" spans="2:15" s="66" customFormat="1" ht="12.75" customHeight="1" x14ac:dyDescent="0.2">
      <c r="B827" s="9">
        <v>805</v>
      </c>
      <c r="C827" s="211"/>
      <c r="D827" s="211"/>
      <c r="E827" s="212"/>
      <c r="F827" s="213" t="str">
        <f>IFERROR(VLOOKUP(E827, Z!$A$2:$C$4127, 3, FALSE), "")</f>
        <v/>
      </c>
      <c r="G827" s="214"/>
      <c r="H827" s="219"/>
      <c r="I827" s="219"/>
      <c r="J827" s="215"/>
      <c r="K827" s="211"/>
      <c r="L827" s="212"/>
      <c r="M827" s="213" t="str">
        <f>IFERROR(VLOOKUP(L827, Z!$A$2:$C$4127, 3, FALSE), "")</f>
        <v/>
      </c>
      <c r="N827" s="216"/>
      <c r="O827" s="218">
        <f t="shared" si="12"/>
        <v>0</v>
      </c>
    </row>
    <row r="828" spans="2:15" s="66" customFormat="1" ht="12.75" customHeight="1" x14ac:dyDescent="0.2">
      <c r="B828" s="9">
        <v>806</v>
      </c>
      <c r="C828" s="211"/>
      <c r="D828" s="211"/>
      <c r="E828" s="212"/>
      <c r="F828" s="213" t="str">
        <f>IFERROR(VLOOKUP(E828, Z!$A$2:$C$4127, 3, FALSE), "")</f>
        <v/>
      </c>
      <c r="G828" s="214"/>
      <c r="H828" s="219"/>
      <c r="I828" s="219"/>
      <c r="J828" s="215"/>
      <c r="K828" s="211"/>
      <c r="L828" s="212"/>
      <c r="M828" s="213" t="str">
        <f>IFERROR(VLOOKUP(L828, Z!$A$2:$C$4127, 3, FALSE), "")</f>
        <v/>
      </c>
      <c r="N828" s="216"/>
      <c r="O828" s="218">
        <f t="shared" si="12"/>
        <v>0</v>
      </c>
    </row>
    <row r="829" spans="2:15" s="66" customFormat="1" ht="12.75" customHeight="1" x14ac:dyDescent="0.2">
      <c r="B829" s="9">
        <v>807</v>
      </c>
      <c r="C829" s="211"/>
      <c r="D829" s="211"/>
      <c r="E829" s="212"/>
      <c r="F829" s="213" t="str">
        <f>IFERROR(VLOOKUP(E829, Z!$A$2:$C$4127, 3, FALSE), "")</f>
        <v/>
      </c>
      <c r="G829" s="214"/>
      <c r="H829" s="219"/>
      <c r="I829" s="219"/>
      <c r="J829" s="215"/>
      <c r="K829" s="211"/>
      <c r="L829" s="212"/>
      <c r="M829" s="213" t="str">
        <f>IFERROR(VLOOKUP(L829, Z!$A$2:$C$4127, 3, FALSE), "")</f>
        <v/>
      </c>
      <c r="N829" s="216"/>
      <c r="O829" s="218">
        <f t="shared" si="12"/>
        <v>0</v>
      </c>
    </row>
    <row r="830" spans="2:15" s="66" customFormat="1" ht="12.75" customHeight="1" x14ac:dyDescent="0.2">
      <c r="B830" s="9">
        <v>808</v>
      </c>
      <c r="C830" s="211"/>
      <c r="D830" s="211"/>
      <c r="E830" s="212"/>
      <c r="F830" s="213" t="str">
        <f>IFERROR(VLOOKUP(E830, Z!$A$2:$C$4127, 3, FALSE), "")</f>
        <v/>
      </c>
      <c r="G830" s="214"/>
      <c r="H830" s="219"/>
      <c r="I830" s="219"/>
      <c r="J830" s="215"/>
      <c r="K830" s="211"/>
      <c r="L830" s="212"/>
      <c r="M830" s="213" t="str">
        <f>IFERROR(VLOOKUP(L830, Z!$A$2:$C$4127, 3, FALSE), "")</f>
        <v/>
      </c>
      <c r="N830" s="216"/>
      <c r="O830" s="218">
        <f t="shared" si="12"/>
        <v>0</v>
      </c>
    </row>
    <row r="831" spans="2:15" s="66" customFormat="1" ht="12.75" customHeight="1" x14ac:dyDescent="0.2">
      <c r="B831" s="9">
        <v>809</v>
      </c>
      <c r="C831" s="211"/>
      <c r="D831" s="211"/>
      <c r="E831" s="212"/>
      <c r="F831" s="213" t="str">
        <f>IFERROR(VLOOKUP(E831, Z!$A$2:$C$4127, 3, FALSE), "")</f>
        <v/>
      </c>
      <c r="G831" s="214"/>
      <c r="H831" s="219"/>
      <c r="I831" s="219"/>
      <c r="J831" s="215"/>
      <c r="K831" s="211"/>
      <c r="L831" s="212"/>
      <c r="M831" s="213" t="str">
        <f>IFERROR(VLOOKUP(L831, Z!$A$2:$C$4127, 3, FALSE), "")</f>
        <v/>
      </c>
      <c r="N831" s="216"/>
      <c r="O831" s="218">
        <f t="shared" si="12"/>
        <v>0</v>
      </c>
    </row>
    <row r="832" spans="2:15" s="66" customFormat="1" ht="12.75" customHeight="1" x14ac:dyDescent="0.2">
      <c r="B832" s="9">
        <v>810</v>
      </c>
      <c r="C832" s="211"/>
      <c r="D832" s="211"/>
      <c r="E832" s="212"/>
      <c r="F832" s="213" t="str">
        <f>IFERROR(VLOOKUP(E832, Z!$A$2:$C$4127, 3, FALSE), "")</f>
        <v/>
      </c>
      <c r="G832" s="214"/>
      <c r="H832" s="219"/>
      <c r="I832" s="219"/>
      <c r="J832" s="215"/>
      <c r="K832" s="211"/>
      <c r="L832" s="212"/>
      <c r="M832" s="213" t="str">
        <f>IFERROR(VLOOKUP(L832, Z!$A$2:$C$4127, 3, FALSE), "")</f>
        <v/>
      </c>
      <c r="N832" s="216"/>
      <c r="O832" s="218">
        <f t="shared" si="12"/>
        <v>0</v>
      </c>
    </row>
    <row r="833" spans="2:15" s="66" customFormat="1" ht="12.75" customHeight="1" x14ac:dyDescent="0.2">
      <c r="B833" s="9">
        <v>811</v>
      </c>
      <c r="C833" s="211"/>
      <c r="D833" s="211"/>
      <c r="E833" s="212"/>
      <c r="F833" s="213" t="str">
        <f>IFERROR(VLOOKUP(E833, Z!$A$2:$C$4127, 3, FALSE), "")</f>
        <v/>
      </c>
      <c r="G833" s="214"/>
      <c r="H833" s="219"/>
      <c r="I833" s="219"/>
      <c r="J833" s="215"/>
      <c r="K833" s="211"/>
      <c r="L833" s="212"/>
      <c r="M833" s="213" t="str">
        <f>IFERROR(VLOOKUP(L833, Z!$A$2:$C$4127, 3, FALSE), "")</f>
        <v/>
      </c>
      <c r="N833" s="216"/>
      <c r="O833" s="218">
        <f t="shared" si="12"/>
        <v>0</v>
      </c>
    </row>
    <row r="834" spans="2:15" s="66" customFormat="1" ht="12.75" customHeight="1" x14ac:dyDescent="0.2">
      <c r="B834" s="9">
        <v>812</v>
      </c>
      <c r="C834" s="211"/>
      <c r="D834" s="211"/>
      <c r="E834" s="212"/>
      <c r="F834" s="213" t="str">
        <f>IFERROR(VLOOKUP(E834, Z!$A$2:$C$4127, 3, FALSE), "")</f>
        <v/>
      </c>
      <c r="G834" s="214"/>
      <c r="H834" s="219"/>
      <c r="I834" s="219"/>
      <c r="J834" s="215"/>
      <c r="K834" s="211"/>
      <c r="L834" s="212"/>
      <c r="M834" s="213" t="str">
        <f>IFERROR(VLOOKUP(L834, Z!$A$2:$C$4127, 3, FALSE), "")</f>
        <v/>
      </c>
      <c r="N834" s="216"/>
      <c r="O834" s="218">
        <f t="shared" si="12"/>
        <v>0</v>
      </c>
    </row>
    <row r="835" spans="2:15" s="66" customFormat="1" ht="12.75" customHeight="1" x14ac:dyDescent="0.2">
      <c r="B835" s="9">
        <v>813</v>
      </c>
      <c r="C835" s="211"/>
      <c r="D835" s="211"/>
      <c r="E835" s="212"/>
      <c r="F835" s="213" t="str">
        <f>IFERROR(VLOOKUP(E835, Z!$A$2:$C$4127, 3, FALSE), "")</f>
        <v/>
      </c>
      <c r="G835" s="214"/>
      <c r="H835" s="219"/>
      <c r="I835" s="219"/>
      <c r="J835" s="215"/>
      <c r="K835" s="211"/>
      <c r="L835" s="212"/>
      <c r="M835" s="213" t="str">
        <f>IFERROR(VLOOKUP(L835, Z!$A$2:$C$4127, 3, FALSE), "")</f>
        <v/>
      </c>
      <c r="N835" s="216"/>
      <c r="O835" s="218">
        <f t="shared" si="12"/>
        <v>0</v>
      </c>
    </row>
    <row r="836" spans="2:15" s="66" customFormat="1" ht="12.75" customHeight="1" x14ac:dyDescent="0.2">
      <c r="B836" s="9">
        <v>814</v>
      </c>
      <c r="C836" s="211"/>
      <c r="D836" s="211"/>
      <c r="E836" s="212"/>
      <c r="F836" s="213" t="str">
        <f>IFERROR(VLOOKUP(E836, Z!$A$2:$C$4127, 3, FALSE), "")</f>
        <v/>
      </c>
      <c r="G836" s="214"/>
      <c r="H836" s="219"/>
      <c r="I836" s="219"/>
      <c r="J836" s="215"/>
      <c r="K836" s="211"/>
      <c r="L836" s="212"/>
      <c r="M836" s="213" t="str">
        <f>IFERROR(VLOOKUP(L836, Z!$A$2:$C$4127, 3, FALSE), "")</f>
        <v/>
      </c>
      <c r="N836" s="216"/>
      <c r="O836" s="218">
        <f t="shared" si="12"/>
        <v>0</v>
      </c>
    </row>
    <row r="837" spans="2:15" s="66" customFormat="1" ht="12.75" customHeight="1" x14ac:dyDescent="0.2">
      <c r="B837" s="9">
        <v>815</v>
      </c>
      <c r="C837" s="211"/>
      <c r="D837" s="211"/>
      <c r="E837" s="212"/>
      <c r="F837" s="213" t="str">
        <f>IFERROR(VLOOKUP(E837, Z!$A$2:$C$4127, 3, FALSE), "")</f>
        <v/>
      </c>
      <c r="G837" s="214"/>
      <c r="H837" s="219"/>
      <c r="I837" s="219"/>
      <c r="J837" s="215"/>
      <c r="K837" s="211"/>
      <c r="L837" s="212"/>
      <c r="M837" s="213" t="str">
        <f>IFERROR(VLOOKUP(L837, Z!$A$2:$C$4127, 3, FALSE), "")</f>
        <v/>
      </c>
      <c r="N837" s="216"/>
      <c r="O837" s="218">
        <f t="shared" si="12"/>
        <v>0</v>
      </c>
    </row>
    <row r="838" spans="2:15" s="66" customFormat="1" ht="12.75" customHeight="1" x14ac:dyDescent="0.2">
      <c r="B838" s="9">
        <v>816</v>
      </c>
      <c r="C838" s="211"/>
      <c r="D838" s="211"/>
      <c r="E838" s="212"/>
      <c r="F838" s="213" t="str">
        <f>IFERROR(VLOOKUP(E838, Z!$A$2:$C$4127, 3, FALSE), "")</f>
        <v/>
      </c>
      <c r="G838" s="214"/>
      <c r="H838" s="219"/>
      <c r="I838" s="219"/>
      <c r="J838" s="215"/>
      <c r="K838" s="211"/>
      <c r="L838" s="212"/>
      <c r="M838" s="213" t="str">
        <f>IFERROR(VLOOKUP(L838, Z!$A$2:$C$4127, 3, FALSE), "")</f>
        <v/>
      </c>
      <c r="N838" s="216"/>
      <c r="O838" s="218">
        <f t="shared" si="12"/>
        <v>0</v>
      </c>
    </row>
    <row r="839" spans="2:15" s="66" customFormat="1" ht="12.75" customHeight="1" x14ac:dyDescent="0.2">
      <c r="B839" s="9">
        <v>817</v>
      </c>
      <c r="C839" s="211"/>
      <c r="D839" s="211"/>
      <c r="E839" s="212"/>
      <c r="F839" s="213" t="str">
        <f>IFERROR(VLOOKUP(E839, Z!$A$2:$C$4127, 3, FALSE), "")</f>
        <v/>
      </c>
      <c r="G839" s="214"/>
      <c r="H839" s="219"/>
      <c r="I839" s="219"/>
      <c r="J839" s="215"/>
      <c r="K839" s="211"/>
      <c r="L839" s="212"/>
      <c r="M839" s="213" t="str">
        <f>IFERROR(VLOOKUP(L839, Z!$A$2:$C$4127, 3, FALSE), "")</f>
        <v/>
      </c>
      <c r="N839" s="216"/>
      <c r="O839" s="218">
        <f t="shared" si="12"/>
        <v>0</v>
      </c>
    </row>
    <row r="840" spans="2:15" s="66" customFormat="1" ht="12.75" customHeight="1" x14ac:dyDescent="0.2">
      <c r="B840" s="9">
        <v>818</v>
      </c>
      <c r="C840" s="211"/>
      <c r="D840" s="211"/>
      <c r="E840" s="212"/>
      <c r="F840" s="213" t="str">
        <f>IFERROR(VLOOKUP(E840, Z!$A$2:$C$4127, 3, FALSE), "")</f>
        <v/>
      </c>
      <c r="G840" s="214"/>
      <c r="H840" s="219"/>
      <c r="I840" s="219"/>
      <c r="J840" s="215"/>
      <c r="K840" s="211"/>
      <c r="L840" s="212"/>
      <c r="M840" s="213" t="str">
        <f>IFERROR(VLOOKUP(L840, Z!$A$2:$C$4127, 3, FALSE), "")</f>
        <v/>
      </c>
      <c r="N840" s="216"/>
      <c r="O840" s="218">
        <f t="shared" si="12"/>
        <v>0</v>
      </c>
    </row>
    <row r="841" spans="2:15" s="66" customFormat="1" ht="12.75" customHeight="1" x14ac:dyDescent="0.2">
      <c r="B841" s="9">
        <v>819</v>
      </c>
      <c r="C841" s="211"/>
      <c r="D841" s="211"/>
      <c r="E841" s="212"/>
      <c r="F841" s="213" t="str">
        <f>IFERROR(VLOOKUP(E841, Z!$A$2:$C$4127, 3, FALSE), "")</f>
        <v/>
      </c>
      <c r="G841" s="214"/>
      <c r="H841" s="219"/>
      <c r="I841" s="219"/>
      <c r="J841" s="215"/>
      <c r="K841" s="211"/>
      <c r="L841" s="212"/>
      <c r="M841" s="213" t="str">
        <f>IFERROR(VLOOKUP(L841, Z!$A$2:$C$4127, 3, FALSE), "")</f>
        <v/>
      </c>
      <c r="N841" s="216"/>
      <c r="O841" s="218">
        <f t="shared" si="12"/>
        <v>0</v>
      </c>
    </row>
    <row r="842" spans="2:15" s="66" customFormat="1" ht="12.75" customHeight="1" x14ac:dyDescent="0.2">
      <c r="B842" s="9">
        <v>820</v>
      </c>
      <c r="C842" s="211"/>
      <c r="D842" s="211"/>
      <c r="E842" s="212"/>
      <c r="F842" s="213" t="str">
        <f>IFERROR(VLOOKUP(E842, Z!$A$2:$C$4127, 3, FALSE), "")</f>
        <v/>
      </c>
      <c r="G842" s="214"/>
      <c r="H842" s="219"/>
      <c r="I842" s="219"/>
      <c r="J842" s="215"/>
      <c r="K842" s="211"/>
      <c r="L842" s="212"/>
      <c r="M842" s="213" t="str">
        <f>IFERROR(VLOOKUP(L842, Z!$A$2:$C$4127, 3, FALSE), "")</f>
        <v/>
      </c>
      <c r="N842" s="216"/>
      <c r="O842" s="218">
        <f t="shared" si="12"/>
        <v>0</v>
      </c>
    </row>
    <row r="843" spans="2:15" s="66" customFormat="1" ht="12.75" customHeight="1" x14ac:dyDescent="0.2">
      <c r="B843" s="9">
        <v>821</v>
      </c>
      <c r="C843" s="211"/>
      <c r="D843" s="211"/>
      <c r="E843" s="212"/>
      <c r="F843" s="213" t="str">
        <f>IFERROR(VLOOKUP(E843, Z!$A$2:$C$4127, 3, FALSE), "")</f>
        <v/>
      </c>
      <c r="G843" s="214"/>
      <c r="H843" s="219"/>
      <c r="I843" s="219"/>
      <c r="J843" s="215"/>
      <c r="K843" s="211"/>
      <c r="L843" s="212"/>
      <c r="M843" s="213" t="str">
        <f>IFERROR(VLOOKUP(L843, Z!$A$2:$C$4127, 3, FALSE), "")</f>
        <v/>
      </c>
      <c r="N843" s="216"/>
      <c r="O843" s="218">
        <f t="shared" si="12"/>
        <v>0</v>
      </c>
    </row>
    <row r="844" spans="2:15" s="66" customFormat="1" ht="12.75" customHeight="1" x14ac:dyDescent="0.2">
      <c r="B844" s="9">
        <v>822</v>
      </c>
      <c r="C844" s="211"/>
      <c r="D844" s="211"/>
      <c r="E844" s="212"/>
      <c r="F844" s="213" t="str">
        <f>IFERROR(VLOOKUP(E844, Z!$A$2:$C$4127, 3, FALSE), "")</f>
        <v/>
      </c>
      <c r="G844" s="214"/>
      <c r="H844" s="219"/>
      <c r="I844" s="219"/>
      <c r="J844" s="215"/>
      <c r="K844" s="211"/>
      <c r="L844" s="212"/>
      <c r="M844" s="213" t="str">
        <f>IFERROR(VLOOKUP(L844, Z!$A$2:$C$4127, 3, FALSE), "")</f>
        <v/>
      </c>
      <c r="N844" s="216"/>
      <c r="O844" s="218">
        <f t="shared" si="12"/>
        <v>0</v>
      </c>
    </row>
    <row r="845" spans="2:15" s="66" customFormat="1" ht="12.75" customHeight="1" x14ac:dyDescent="0.2">
      <c r="B845" s="9">
        <v>823</v>
      </c>
      <c r="C845" s="211"/>
      <c r="D845" s="211"/>
      <c r="E845" s="212"/>
      <c r="F845" s="213" t="str">
        <f>IFERROR(VLOOKUP(E845, Z!$A$2:$C$4127, 3, FALSE), "")</f>
        <v/>
      </c>
      <c r="G845" s="214"/>
      <c r="H845" s="219"/>
      <c r="I845" s="219"/>
      <c r="J845" s="215"/>
      <c r="K845" s="211"/>
      <c r="L845" s="212"/>
      <c r="M845" s="213" t="str">
        <f>IFERROR(VLOOKUP(L845, Z!$A$2:$C$4127, 3, FALSE), "")</f>
        <v/>
      </c>
      <c r="N845" s="216"/>
      <c r="O845" s="218">
        <f t="shared" si="12"/>
        <v>0</v>
      </c>
    </row>
    <row r="846" spans="2:15" s="66" customFormat="1" ht="12.75" customHeight="1" x14ac:dyDescent="0.2">
      <c r="B846" s="9">
        <v>824</v>
      </c>
      <c r="C846" s="211"/>
      <c r="D846" s="211"/>
      <c r="E846" s="212"/>
      <c r="F846" s="213" t="str">
        <f>IFERROR(VLOOKUP(E846, Z!$A$2:$C$4127, 3, FALSE), "")</f>
        <v/>
      </c>
      <c r="G846" s="214"/>
      <c r="H846" s="219"/>
      <c r="I846" s="219"/>
      <c r="J846" s="215"/>
      <c r="K846" s="211"/>
      <c r="L846" s="212"/>
      <c r="M846" s="213" t="str">
        <f>IFERROR(VLOOKUP(L846, Z!$A$2:$C$4127, 3, FALSE), "")</f>
        <v/>
      </c>
      <c r="N846" s="216"/>
      <c r="O846" s="218">
        <f t="shared" si="12"/>
        <v>0</v>
      </c>
    </row>
    <row r="847" spans="2:15" s="66" customFormat="1" ht="12.75" customHeight="1" x14ac:dyDescent="0.2">
      <c r="B847" s="9">
        <v>825</v>
      </c>
      <c r="C847" s="211"/>
      <c r="D847" s="211"/>
      <c r="E847" s="212"/>
      <c r="F847" s="213" t="str">
        <f>IFERROR(VLOOKUP(E847, Z!$A$2:$C$4127, 3, FALSE), "")</f>
        <v/>
      </c>
      <c r="G847" s="214"/>
      <c r="H847" s="219"/>
      <c r="I847" s="219"/>
      <c r="J847" s="215"/>
      <c r="K847" s="211"/>
      <c r="L847" s="212"/>
      <c r="M847" s="213" t="str">
        <f>IFERROR(VLOOKUP(L847, Z!$A$2:$C$4127, 3, FALSE), "")</f>
        <v/>
      </c>
      <c r="N847" s="216"/>
      <c r="O847" s="218">
        <f t="shared" si="12"/>
        <v>0</v>
      </c>
    </row>
    <row r="848" spans="2:15" s="66" customFormat="1" ht="12.75" customHeight="1" x14ac:dyDescent="0.2">
      <c r="B848" s="9">
        <v>826</v>
      </c>
      <c r="C848" s="211"/>
      <c r="D848" s="211"/>
      <c r="E848" s="212"/>
      <c r="F848" s="213" t="str">
        <f>IFERROR(VLOOKUP(E848, Z!$A$2:$C$4127, 3, FALSE), "")</f>
        <v/>
      </c>
      <c r="G848" s="214"/>
      <c r="H848" s="219"/>
      <c r="I848" s="219"/>
      <c r="J848" s="215"/>
      <c r="K848" s="211"/>
      <c r="L848" s="212"/>
      <c r="M848" s="213" t="str">
        <f>IFERROR(VLOOKUP(L848, Z!$A$2:$C$4127, 3, FALSE), "")</f>
        <v/>
      </c>
      <c r="N848" s="216"/>
      <c r="O848" s="218">
        <f t="shared" si="12"/>
        <v>0</v>
      </c>
    </row>
    <row r="849" spans="2:15" s="66" customFormat="1" ht="12.75" customHeight="1" x14ac:dyDescent="0.2">
      <c r="B849" s="9">
        <v>827</v>
      </c>
      <c r="C849" s="211"/>
      <c r="D849" s="211"/>
      <c r="E849" s="212"/>
      <c r="F849" s="213" t="str">
        <f>IFERROR(VLOOKUP(E849, Z!$A$2:$C$4127, 3, FALSE), "")</f>
        <v/>
      </c>
      <c r="G849" s="214"/>
      <c r="H849" s="219"/>
      <c r="I849" s="219"/>
      <c r="J849" s="215"/>
      <c r="K849" s="211"/>
      <c r="L849" s="212"/>
      <c r="M849" s="213" t="str">
        <f>IFERROR(VLOOKUP(L849, Z!$A$2:$C$4127, 3, FALSE), "")</f>
        <v/>
      </c>
      <c r="N849" s="216"/>
      <c r="O849" s="218">
        <f t="shared" si="12"/>
        <v>0</v>
      </c>
    </row>
    <row r="850" spans="2:15" s="66" customFormat="1" ht="12.75" customHeight="1" x14ac:dyDescent="0.2">
      <c r="B850" s="9">
        <v>828</v>
      </c>
      <c r="C850" s="211"/>
      <c r="D850" s="211"/>
      <c r="E850" s="212"/>
      <c r="F850" s="213" t="str">
        <f>IFERROR(VLOOKUP(E850, Z!$A$2:$C$4127, 3, FALSE), "")</f>
        <v/>
      </c>
      <c r="G850" s="214"/>
      <c r="H850" s="219"/>
      <c r="I850" s="219"/>
      <c r="J850" s="215"/>
      <c r="K850" s="211"/>
      <c r="L850" s="212"/>
      <c r="M850" s="213" t="str">
        <f>IFERROR(VLOOKUP(L850, Z!$A$2:$C$4127, 3, FALSE), "")</f>
        <v/>
      </c>
      <c r="N850" s="216"/>
      <c r="O850" s="218">
        <f t="shared" si="12"/>
        <v>0</v>
      </c>
    </row>
    <row r="851" spans="2:15" s="66" customFormat="1" ht="12.75" customHeight="1" x14ac:dyDescent="0.2">
      <c r="B851" s="9">
        <v>829</v>
      </c>
      <c r="C851" s="211"/>
      <c r="D851" s="211"/>
      <c r="E851" s="212"/>
      <c r="F851" s="213" t="str">
        <f>IFERROR(VLOOKUP(E851, Z!$A$2:$C$4127, 3, FALSE), "")</f>
        <v/>
      </c>
      <c r="G851" s="214"/>
      <c r="H851" s="219"/>
      <c r="I851" s="219"/>
      <c r="J851" s="215"/>
      <c r="K851" s="211"/>
      <c r="L851" s="212"/>
      <c r="M851" s="213" t="str">
        <f>IFERROR(VLOOKUP(L851, Z!$A$2:$C$4127, 3, FALSE), "")</f>
        <v/>
      </c>
      <c r="N851" s="216"/>
      <c r="O851" s="218">
        <f t="shared" si="12"/>
        <v>0</v>
      </c>
    </row>
    <row r="852" spans="2:15" s="66" customFormat="1" ht="12.75" customHeight="1" x14ac:dyDescent="0.2">
      <c r="B852" s="9">
        <v>830</v>
      </c>
      <c r="C852" s="211"/>
      <c r="D852" s="211"/>
      <c r="E852" s="212"/>
      <c r="F852" s="213" t="str">
        <f>IFERROR(VLOOKUP(E852, Z!$A$2:$C$4127, 3, FALSE), "")</f>
        <v/>
      </c>
      <c r="G852" s="214"/>
      <c r="H852" s="219"/>
      <c r="I852" s="219"/>
      <c r="J852" s="215"/>
      <c r="K852" s="211"/>
      <c r="L852" s="212"/>
      <c r="M852" s="213" t="str">
        <f>IFERROR(VLOOKUP(L852, Z!$A$2:$C$4127, 3, FALSE), "")</f>
        <v/>
      </c>
      <c r="N852" s="216"/>
      <c r="O852" s="218">
        <f t="shared" si="12"/>
        <v>0</v>
      </c>
    </row>
    <row r="853" spans="2:15" s="66" customFormat="1" ht="12.75" customHeight="1" x14ac:dyDescent="0.2">
      <c r="B853" s="9">
        <v>831</v>
      </c>
      <c r="C853" s="211"/>
      <c r="D853" s="211"/>
      <c r="E853" s="212"/>
      <c r="F853" s="213" t="str">
        <f>IFERROR(VLOOKUP(E853, Z!$A$2:$C$4127, 3, FALSE), "")</f>
        <v/>
      </c>
      <c r="G853" s="214"/>
      <c r="H853" s="219"/>
      <c r="I853" s="219"/>
      <c r="J853" s="215"/>
      <c r="K853" s="211"/>
      <c r="L853" s="212"/>
      <c r="M853" s="213" t="str">
        <f>IFERROR(VLOOKUP(L853, Z!$A$2:$C$4127, 3, FALSE), "")</f>
        <v/>
      </c>
      <c r="N853" s="216"/>
      <c r="O853" s="218">
        <f t="shared" si="12"/>
        <v>0</v>
      </c>
    </row>
    <row r="854" spans="2:15" s="66" customFormat="1" ht="12.75" customHeight="1" x14ac:dyDescent="0.2">
      <c r="B854" s="9">
        <v>832</v>
      </c>
      <c r="C854" s="211"/>
      <c r="D854" s="211"/>
      <c r="E854" s="212"/>
      <c r="F854" s="213" t="str">
        <f>IFERROR(VLOOKUP(E854, Z!$A$2:$C$4127, 3, FALSE), "")</f>
        <v/>
      </c>
      <c r="G854" s="214"/>
      <c r="H854" s="219"/>
      <c r="I854" s="219"/>
      <c r="J854" s="215"/>
      <c r="K854" s="211"/>
      <c r="L854" s="212"/>
      <c r="M854" s="213" t="str">
        <f>IFERROR(VLOOKUP(L854, Z!$A$2:$C$4127, 3, FALSE), "")</f>
        <v/>
      </c>
      <c r="N854" s="216"/>
      <c r="O854" s="218">
        <f t="shared" si="12"/>
        <v>0</v>
      </c>
    </row>
    <row r="855" spans="2:15" s="66" customFormat="1" ht="12.75" customHeight="1" x14ac:dyDescent="0.2">
      <c r="B855" s="9">
        <v>833</v>
      </c>
      <c r="C855" s="211"/>
      <c r="D855" s="211"/>
      <c r="E855" s="212"/>
      <c r="F855" s="213" t="str">
        <f>IFERROR(VLOOKUP(E855, Z!$A$2:$C$4127, 3, FALSE), "")</f>
        <v/>
      </c>
      <c r="G855" s="214"/>
      <c r="H855" s="219"/>
      <c r="I855" s="219"/>
      <c r="J855" s="215"/>
      <c r="K855" s="211"/>
      <c r="L855" s="212"/>
      <c r="M855" s="213" t="str">
        <f>IFERROR(VLOOKUP(L855, Z!$A$2:$C$4127, 3, FALSE), "")</f>
        <v/>
      </c>
      <c r="N855" s="216"/>
      <c r="O855" s="218">
        <f t="shared" si="12"/>
        <v>0</v>
      </c>
    </row>
    <row r="856" spans="2:15" s="66" customFormat="1" ht="12.75" customHeight="1" x14ac:dyDescent="0.2">
      <c r="B856" s="9">
        <v>834</v>
      </c>
      <c r="C856" s="211"/>
      <c r="D856" s="211"/>
      <c r="E856" s="212"/>
      <c r="F856" s="213" t="str">
        <f>IFERROR(VLOOKUP(E856, Z!$A$2:$C$4127, 3, FALSE), "")</f>
        <v/>
      </c>
      <c r="G856" s="214"/>
      <c r="H856" s="219"/>
      <c r="I856" s="219"/>
      <c r="J856" s="215"/>
      <c r="K856" s="211"/>
      <c r="L856" s="212"/>
      <c r="M856" s="213" t="str">
        <f>IFERROR(VLOOKUP(L856, Z!$A$2:$C$4127, 3, FALSE), "")</f>
        <v/>
      </c>
      <c r="N856" s="216"/>
      <c r="O856" s="218">
        <f t="shared" ref="O856:O919" si="13">MAX(0, 8*0.75*(H856-I856))</f>
        <v>0</v>
      </c>
    </row>
    <row r="857" spans="2:15" s="66" customFormat="1" ht="12.75" customHeight="1" x14ac:dyDescent="0.2">
      <c r="B857" s="9">
        <v>835</v>
      </c>
      <c r="C857" s="211"/>
      <c r="D857" s="211"/>
      <c r="E857" s="212"/>
      <c r="F857" s="213" t="str">
        <f>IFERROR(VLOOKUP(E857, Z!$A$2:$C$4127, 3, FALSE), "")</f>
        <v/>
      </c>
      <c r="G857" s="214"/>
      <c r="H857" s="219"/>
      <c r="I857" s="219"/>
      <c r="J857" s="215"/>
      <c r="K857" s="211"/>
      <c r="L857" s="212"/>
      <c r="M857" s="213" t="str">
        <f>IFERROR(VLOOKUP(L857, Z!$A$2:$C$4127, 3, FALSE), "")</f>
        <v/>
      </c>
      <c r="N857" s="216"/>
      <c r="O857" s="218">
        <f t="shared" si="13"/>
        <v>0</v>
      </c>
    </row>
    <row r="858" spans="2:15" s="66" customFormat="1" ht="12.75" customHeight="1" x14ac:dyDescent="0.2">
      <c r="B858" s="9">
        <v>836</v>
      </c>
      <c r="C858" s="211"/>
      <c r="D858" s="211"/>
      <c r="E858" s="212"/>
      <c r="F858" s="213" t="str">
        <f>IFERROR(VLOOKUP(E858, Z!$A$2:$C$4127, 3, FALSE), "")</f>
        <v/>
      </c>
      <c r="G858" s="214"/>
      <c r="H858" s="219"/>
      <c r="I858" s="219"/>
      <c r="J858" s="215"/>
      <c r="K858" s="211"/>
      <c r="L858" s="212"/>
      <c r="M858" s="213" t="str">
        <f>IFERROR(VLOOKUP(L858, Z!$A$2:$C$4127, 3, FALSE), "")</f>
        <v/>
      </c>
      <c r="N858" s="216"/>
      <c r="O858" s="218">
        <f t="shared" si="13"/>
        <v>0</v>
      </c>
    </row>
    <row r="859" spans="2:15" s="66" customFormat="1" ht="12.75" customHeight="1" x14ac:dyDescent="0.2">
      <c r="B859" s="9">
        <v>837</v>
      </c>
      <c r="C859" s="211"/>
      <c r="D859" s="211"/>
      <c r="E859" s="212"/>
      <c r="F859" s="213" t="str">
        <f>IFERROR(VLOOKUP(E859, Z!$A$2:$C$4127, 3, FALSE), "")</f>
        <v/>
      </c>
      <c r="G859" s="214"/>
      <c r="H859" s="219"/>
      <c r="I859" s="219"/>
      <c r="J859" s="215"/>
      <c r="K859" s="211"/>
      <c r="L859" s="212"/>
      <c r="M859" s="213" t="str">
        <f>IFERROR(VLOOKUP(L859, Z!$A$2:$C$4127, 3, FALSE), "")</f>
        <v/>
      </c>
      <c r="N859" s="216"/>
      <c r="O859" s="218">
        <f t="shared" si="13"/>
        <v>0</v>
      </c>
    </row>
    <row r="860" spans="2:15" s="66" customFormat="1" ht="12.75" customHeight="1" x14ac:dyDescent="0.2">
      <c r="B860" s="9">
        <v>838</v>
      </c>
      <c r="C860" s="211"/>
      <c r="D860" s="211"/>
      <c r="E860" s="212"/>
      <c r="F860" s="213" t="str">
        <f>IFERROR(VLOOKUP(E860, Z!$A$2:$C$4127, 3, FALSE), "")</f>
        <v/>
      </c>
      <c r="G860" s="214"/>
      <c r="H860" s="219"/>
      <c r="I860" s="219"/>
      <c r="J860" s="215"/>
      <c r="K860" s="211"/>
      <c r="L860" s="212"/>
      <c r="M860" s="213" t="str">
        <f>IFERROR(VLOOKUP(L860, Z!$A$2:$C$4127, 3, FALSE), "")</f>
        <v/>
      </c>
      <c r="N860" s="216"/>
      <c r="O860" s="218">
        <f t="shared" si="13"/>
        <v>0</v>
      </c>
    </row>
    <row r="861" spans="2:15" s="66" customFormat="1" ht="12.75" customHeight="1" x14ac:dyDescent="0.2">
      <c r="B861" s="9">
        <v>839</v>
      </c>
      <c r="C861" s="211"/>
      <c r="D861" s="211"/>
      <c r="E861" s="212"/>
      <c r="F861" s="213" t="str">
        <f>IFERROR(VLOOKUP(E861, Z!$A$2:$C$4127, 3, FALSE), "")</f>
        <v/>
      </c>
      <c r="G861" s="214"/>
      <c r="H861" s="219"/>
      <c r="I861" s="219"/>
      <c r="J861" s="215"/>
      <c r="K861" s="211"/>
      <c r="L861" s="212"/>
      <c r="M861" s="213" t="str">
        <f>IFERROR(VLOOKUP(L861, Z!$A$2:$C$4127, 3, FALSE), "")</f>
        <v/>
      </c>
      <c r="N861" s="216"/>
      <c r="O861" s="218">
        <f t="shared" si="13"/>
        <v>0</v>
      </c>
    </row>
    <row r="862" spans="2:15" s="66" customFormat="1" ht="12.75" customHeight="1" x14ac:dyDescent="0.2">
      <c r="B862" s="9">
        <v>840</v>
      </c>
      <c r="C862" s="211"/>
      <c r="D862" s="211"/>
      <c r="E862" s="212"/>
      <c r="F862" s="213" t="str">
        <f>IFERROR(VLOOKUP(E862, Z!$A$2:$C$4127, 3, FALSE), "")</f>
        <v/>
      </c>
      <c r="G862" s="214"/>
      <c r="H862" s="219"/>
      <c r="I862" s="219"/>
      <c r="J862" s="215"/>
      <c r="K862" s="211"/>
      <c r="L862" s="212"/>
      <c r="M862" s="213" t="str">
        <f>IFERROR(VLOOKUP(L862, Z!$A$2:$C$4127, 3, FALSE), "")</f>
        <v/>
      </c>
      <c r="N862" s="216"/>
      <c r="O862" s="218">
        <f t="shared" si="13"/>
        <v>0</v>
      </c>
    </row>
    <row r="863" spans="2:15" s="66" customFormat="1" ht="12.75" customHeight="1" x14ac:dyDescent="0.2">
      <c r="B863" s="9">
        <v>841</v>
      </c>
      <c r="C863" s="211"/>
      <c r="D863" s="211"/>
      <c r="E863" s="212"/>
      <c r="F863" s="213" t="str">
        <f>IFERROR(VLOOKUP(E863, Z!$A$2:$C$4127, 3, FALSE), "")</f>
        <v/>
      </c>
      <c r="G863" s="214"/>
      <c r="H863" s="219"/>
      <c r="I863" s="219"/>
      <c r="J863" s="215"/>
      <c r="K863" s="211"/>
      <c r="L863" s="212"/>
      <c r="M863" s="213" t="str">
        <f>IFERROR(VLOOKUP(L863, Z!$A$2:$C$4127, 3, FALSE), "")</f>
        <v/>
      </c>
      <c r="N863" s="216"/>
      <c r="O863" s="218">
        <f t="shared" si="13"/>
        <v>0</v>
      </c>
    </row>
    <row r="864" spans="2:15" s="66" customFormat="1" ht="12.75" customHeight="1" x14ac:dyDescent="0.2">
      <c r="B864" s="9">
        <v>842</v>
      </c>
      <c r="C864" s="211"/>
      <c r="D864" s="211"/>
      <c r="E864" s="212"/>
      <c r="F864" s="213" t="str">
        <f>IFERROR(VLOOKUP(E864, Z!$A$2:$C$4127, 3, FALSE), "")</f>
        <v/>
      </c>
      <c r="G864" s="214"/>
      <c r="H864" s="219"/>
      <c r="I864" s="219"/>
      <c r="J864" s="215"/>
      <c r="K864" s="211"/>
      <c r="L864" s="212"/>
      <c r="M864" s="213" t="str">
        <f>IFERROR(VLOOKUP(L864, Z!$A$2:$C$4127, 3, FALSE), "")</f>
        <v/>
      </c>
      <c r="N864" s="216"/>
      <c r="O864" s="218">
        <f t="shared" si="13"/>
        <v>0</v>
      </c>
    </row>
    <row r="865" spans="2:15" s="66" customFormat="1" ht="12.75" customHeight="1" x14ac:dyDescent="0.2">
      <c r="B865" s="9">
        <v>843</v>
      </c>
      <c r="C865" s="211"/>
      <c r="D865" s="211"/>
      <c r="E865" s="212"/>
      <c r="F865" s="213" t="str">
        <f>IFERROR(VLOOKUP(E865, Z!$A$2:$C$4127, 3, FALSE), "")</f>
        <v/>
      </c>
      <c r="G865" s="214"/>
      <c r="H865" s="219"/>
      <c r="I865" s="219"/>
      <c r="J865" s="215"/>
      <c r="K865" s="211"/>
      <c r="L865" s="212"/>
      <c r="M865" s="213" t="str">
        <f>IFERROR(VLOOKUP(L865, Z!$A$2:$C$4127, 3, FALSE), "")</f>
        <v/>
      </c>
      <c r="N865" s="216"/>
      <c r="O865" s="218">
        <f t="shared" si="13"/>
        <v>0</v>
      </c>
    </row>
    <row r="866" spans="2:15" s="66" customFormat="1" ht="12.75" customHeight="1" x14ac:dyDescent="0.2">
      <c r="B866" s="9">
        <v>844</v>
      </c>
      <c r="C866" s="211"/>
      <c r="D866" s="211"/>
      <c r="E866" s="212"/>
      <c r="F866" s="213" t="str">
        <f>IFERROR(VLOOKUP(E866, Z!$A$2:$C$4127, 3, FALSE), "")</f>
        <v/>
      </c>
      <c r="G866" s="214"/>
      <c r="H866" s="219"/>
      <c r="I866" s="219"/>
      <c r="J866" s="215"/>
      <c r="K866" s="211"/>
      <c r="L866" s="212"/>
      <c r="M866" s="213" t="str">
        <f>IFERROR(VLOOKUP(L866, Z!$A$2:$C$4127, 3, FALSE), "")</f>
        <v/>
      </c>
      <c r="N866" s="216"/>
      <c r="O866" s="218">
        <f t="shared" si="13"/>
        <v>0</v>
      </c>
    </row>
    <row r="867" spans="2:15" s="66" customFormat="1" ht="12.75" customHeight="1" x14ac:dyDescent="0.2">
      <c r="B867" s="9">
        <v>845</v>
      </c>
      <c r="C867" s="211"/>
      <c r="D867" s="211"/>
      <c r="E867" s="212"/>
      <c r="F867" s="213" t="str">
        <f>IFERROR(VLOOKUP(E867, Z!$A$2:$C$4127, 3, FALSE), "")</f>
        <v/>
      </c>
      <c r="G867" s="214"/>
      <c r="H867" s="219"/>
      <c r="I867" s="219"/>
      <c r="J867" s="215"/>
      <c r="K867" s="211"/>
      <c r="L867" s="212"/>
      <c r="M867" s="213" t="str">
        <f>IFERROR(VLOOKUP(L867, Z!$A$2:$C$4127, 3, FALSE), "")</f>
        <v/>
      </c>
      <c r="N867" s="216"/>
      <c r="O867" s="218">
        <f t="shared" si="13"/>
        <v>0</v>
      </c>
    </row>
    <row r="868" spans="2:15" s="66" customFormat="1" ht="12.75" customHeight="1" x14ac:dyDescent="0.2">
      <c r="B868" s="9">
        <v>846</v>
      </c>
      <c r="C868" s="211"/>
      <c r="D868" s="211"/>
      <c r="E868" s="212"/>
      <c r="F868" s="213" t="str">
        <f>IFERROR(VLOOKUP(E868, Z!$A$2:$C$4127, 3, FALSE), "")</f>
        <v/>
      </c>
      <c r="G868" s="214"/>
      <c r="H868" s="219"/>
      <c r="I868" s="219"/>
      <c r="J868" s="215"/>
      <c r="K868" s="211"/>
      <c r="L868" s="212"/>
      <c r="M868" s="213" t="str">
        <f>IFERROR(VLOOKUP(L868, Z!$A$2:$C$4127, 3, FALSE), "")</f>
        <v/>
      </c>
      <c r="N868" s="216"/>
      <c r="O868" s="218">
        <f t="shared" si="13"/>
        <v>0</v>
      </c>
    </row>
    <row r="869" spans="2:15" s="66" customFormat="1" ht="12.75" customHeight="1" x14ac:dyDescent="0.2">
      <c r="B869" s="9">
        <v>847</v>
      </c>
      <c r="C869" s="211"/>
      <c r="D869" s="211"/>
      <c r="E869" s="212"/>
      <c r="F869" s="213" t="str">
        <f>IFERROR(VLOOKUP(E869, Z!$A$2:$C$4127, 3, FALSE), "")</f>
        <v/>
      </c>
      <c r="G869" s="214"/>
      <c r="H869" s="219"/>
      <c r="I869" s="219"/>
      <c r="J869" s="215"/>
      <c r="K869" s="211"/>
      <c r="L869" s="212"/>
      <c r="M869" s="213" t="str">
        <f>IFERROR(VLOOKUP(L869, Z!$A$2:$C$4127, 3, FALSE), "")</f>
        <v/>
      </c>
      <c r="N869" s="216"/>
      <c r="O869" s="218">
        <f t="shared" si="13"/>
        <v>0</v>
      </c>
    </row>
    <row r="870" spans="2:15" s="66" customFormat="1" ht="12.75" customHeight="1" x14ac:dyDescent="0.2">
      <c r="B870" s="9">
        <v>848</v>
      </c>
      <c r="C870" s="211"/>
      <c r="D870" s="211"/>
      <c r="E870" s="212"/>
      <c r="F870" s="213" t="str">
        <f>IFERROR(VLOOKUP(E870, Z!$A$2:$C$4127, 3, FALSE), "")</f>
        <v/>
      </c>
      <c r="G870" s="214"/>
      <c r="H870" s="219"/>
      <c r="I870" s="219"/>
      <c r="J870" s="215"/>
      <c r="K870" s="211"/>
      <c r="L870" s="212"/>
      <c r="M870" s="213" t="str">
        <f>IFERROR(VLOOKUP(L870, Z!$A$2:$C$4127, 3, FALSE), "")</f>
        <v/>
      </c>
      <c r="N870" s="216"/>
      <c r="O870" s="218">
        <f t="shared" si="13"/>
        <v>0</v>
      </c>
    </row>
    <row r="871" spans="2:15" s="66" customFormat="1" ht="12.75" customHeight="1" x14ac:dyDescent="0.2">
      <c r="B871" s="9">
        <v>849</v>
      </c>
      <c r="C871" s="211"/>
      <c r="D871" s="211"/>
      <c r="E871" s="212"/>
      <c r="F871" s="213" t="str">
        <f>IFERROR(VLOOKUP(E871, Z!$A$2:$C$4127, 3, FALSE), "")</f>
        <v/>
      </c>
      <c r="G871" s="214"/>
      <c r="H871" s="219"/>
      <c r="I871" s="219"/>
      <c r="J871" s="215"/>
      <c r="K871" s="211"/>
      <c r="L871" s="212"/>
      <c r="M871" s="213" t="str">
        <f>IFERROR(VLOOKUP(L871, Z!$A$2:$C$4127, 3, FALSE), "")</f>
        <v/>
      </c>
      <c r="N871" s="216"/>
      <c r="O871" s="218">
        <f t="shared" si="13"/>
        <v>0</v>
      </c>
    </row>
    <row r="872" spans="2:15" s="66" customFormat="1" ht="12.75" customHeight="1" x14ac:dyDescent="0.2">
      <c r="B872" s="9">
        <v>850</v>
      </c>
      <c r="C872" s="211"/>
      <c r="D872" s="211"/>
      <c r="E872" s="212"/>
      <c r="F872" s="213" t="str">
        <f>IFERROR(VLOOKUP(E872, Z!$A$2:$C$4127, 3, FALSE), "")</f>
        <v/>
      </c>
      <c r="G872" s="214"/>
      <c r="H872" s="219"/>
      <c r="I872" s="219"/>
      <c r="J872" s="215"/>
      <c r="K872" s="211"/>
      <c r="L872" s="212"/>
      <c r="M872" s="213" t="str">
        <f>IFERROR(VLOOKUP(L872, Z!$A$2:$C$4127, 3, FALSE), "")</f>
        <v/>
      </c>
      <c r="N872" s="216"/>
      <c r="O872" s="218">
        <f t="shared" si="13"/>
        <v>0</v>
      </c>
    </row>
    <row r="873" spans="2:15" s="66" customFormat="1" ht="12.75" customHeight="1" x14ac:dyDescent="0.2">
      <c r="B873" s="9">
        <v>851</v>
      </c>
      <c r="C873" s="211"/>
      <c r="D873" s="211"/>
      <c r="E873" s="212"/>
      <c r="F873" s="213" t="str">
        <f>IFERROR(VLOOKUP(E873, Z!$A$2:$C$4127, 3, FALSE), "")</f>
        <v/>
      </c>
      <c r="G873" s="214"/>
      <c r="H873" s="219"/>
      <c r="I873" s="219"/>
      <c r="J873" s="215"/>
      <c r="K873" s="211"/>
      <c r="L873" s="212"/>
      <c r="M873" s="213" t="str">
        <f>IFERROR(VLOOKUP(L873, Z!$A$2:$C$4127, 3, FALSE), "")</f>
        <v/>
      </c>
      <c r="N873" s="216"/>
      <c r="O873" s="218">
        <f t="shared" si="13"/>
        <v>0</v>
      </c>
    </row>
    <row r="874" spans="2:15" s="66" customFormat="1" ht="12.75" customHeight="1" x14ac:dyDescent="0.2">
      <c r="B874" s="9">
        <v>852</v>
      </c>
      <c r="C874" s="211"/>
      <c r="D874" s="211"/>
      <c r="E874" s="212"/>
      <c r="F874" s="213" t="str">
        <f>IFERROR(VLOOKUP(E874, Z!$A$2:$C$4127, 3, FALSE), "")</f>
        <v/>
      </c>
      <c r="G874" s="214"/>
      <c r="H874" s="219"/>
      <c r="I874" s="219"/>
      <c r="J874" s="215"/>
      <c r="K874" s="211"/>
      <c r="L874" s="212"/>
      <c r="M874" s="213" t="str">
        <f>IFERROR(VLOOKUP(L874, Z!$A$2:$C$4127, 3, FALSE), "")</f>
        <v/>
      </c>
      <c r="N874" s="216"/>
      <c r="O874" s="218">
        <f t="shared" si="13"/>
        <v>0</v>
      </c>
    </row>
    <row r="875" spans="2:15" s="66" customFormat="1" ht="12.75" customHeight="1" x14ac:dyDescent="0.2">
      <c r="B875" s="9">
        <v>853</v>
      </c>
      <c r="C875" s="211"/>
      <c r="D875" s="211"/>
      <c r="E875" s="212"/>
      <c r="F875" s="213" t="str">
        <f>IFERROR(VLOOKUP(E875, Z!$A$2:$C$4127, 3, FALSE), "")</f>
        <v/>
      </c>
      <c r="G875" s="214"/>
      <c r="H875" s="219"/>
      <c r="I875" s="219"/>
      <c r="J875" s="215"/>
      <c r="K875" s="211"/>
      <c r="L875" s="212"/>
      <c r="M875" s="213" t="str">
        <f>IFERROR(VLOOKUP(L875, Z!$A$2:$C$4127, 3, FALSE), "")</f>
        <v/>
      </c>
      <c r="N875" s="216"/>
      <c r="O875" s="218">
        <f t="shared" si="13"/>
        <v>0</v>
      </c>
    </row>
    <row r="876" spans="2:15" s="66" customFormat="1" ht="12.75" customHeight="1" x14ac:dyDescent="0.2">
      <c r="B876" s="9">
        <v>854</v>
      </c>
      <c r="C876" s="211"/>
      <c r="D876" s="211"/>
      <c r="E876" s="212"/>
      <c r="F876" s="213" t="str">
        <f>IFERROR(VLOOKUP(E876, Z!$A$2:$C$4127, 3, FALSE), "")</f>
        <v/>
      </c>
      <c r="G876" s="214"/>
      <c r="H876" s="219"/>
      <c r="I876" s="219"/>
      <c r="J876" s="215"/>
      <c r="K876" s="211"/>
      <c r="L876" s="212"/>
      <c r="M876" s="213" t="str">
        <f>IFERROR(VLOOKUP(L876, Z!$A$2:$C$4127, 3, FALSE), "")</f>
        <v/>
      </c>
      <c r="N876" s="216"/>
      <c r="O876" s="218">
        <f t="shared" si="13"/>
        <v>0</v>
      </c>
    </row>
    <row r="877" spans="2:15" s="66" customFormat="1" ht="12.75" customHeight="1" x14ac:dyDescent="0.2">
      <c r="B877" s="9">
        <v>855</v>
      </c>
      <c r="C877" s="211"/>
      <c r="D877" s="211"/>
      <c r="E877" s="212"/>
      <c r="F877" s="213" t="str">
        <f>IFERROR(VLOOKUP(E877, Z!$A$2:$C$4127, 3, FALSE), "")</f>
        <v/>
      </c>
      <c r="G877" s="214"/>
      <c r="H877" s="219"/>
      <c r="I877" s="219"/>
      <c r="J877" s="215"/>
      <c r="K877" s="211"/>
      <c r="L877" s="212"/>
      <c r="M877" s="213" t="str">
        <f>IFERROR(VLOOKUP(L877, Z!$A$2:$C$4127, 3, FALSE), "")</f>
        <v/>
      </c>
      <c r="N877" s="216"/>
      <c r="O877" s="218">
        <f t="shared" si="13"/>
        <v>0</v>
      </c>
    </row>
    <row r="878" spans="2:15" s="66" customFormat="1" ht="12.75" customHeight="1" x14ac:dyDescent="0.2">
      <c r="B878" s="9">
        <v>856</v>
      </c>
      <c r="C878" s="211"/>
      <c r="D878" s="211"/>
      <c r="E878" s="212"/>
      <c r="F878" s="213" t="str">
        <f>IFERROR(VLOOKUP(E878, Z!$A$2:$C$4127, 3, FALSE), "")</f>
        <v/>
      </c>
      <c r="G878" s="214"/>
      <c r="H878" s="219"/>
      <c r="I878" s="219"/>
      <c r="J878" s="215"/>
      <c r="K878" s="211"/>
      <c r="L878" s="212"/>
      <c r="M878" s="213" t="str">
        <f>IFERROR(VLOOKUP(L878, Z!$A$2:$C$4127, 3, FALSE), "")</f>
        <v/>
      </c>
      <c r="N878" s="216"/>
      <c r="O878" s="218">
        <f t="shared" si="13"/>
        <v>0</v>
      </c>
    </row>
    <row r="879" spans="2:15" s="66" customFormat="1" ht="12.75" customHeight="1" x14ac:dyDescent="0.2">
      <c r="B879" s="9">
        <v>857</v>
      </c>
      <c r="C879" s="211"/>
      <c r="D879" s="211"/>
      <c r="E879" s="212"/>
      <c r="F879" s="213" t="str">
        <f>IFERROR(VLOOKUP(E879, Z!$A$2:$C$4127, 3, FALSE), "")</f>
        <v/>
      </c>
      <c r="G879" s="214"/>
      <c r="H879" s="219"/>
      <c r="I879" s="219"/>
      <c r="J879" s="215"/>
      <c r="K879" s="211"/>
      <c r="L879" s="212"/>
      <c r="M879" s="213" t="str">
        <f>IFERROR(VLOOKUP(L879, Z!$A$2:$C$4127, 3, FALSE), "")</f>
        <v/>
      </c>
      <c r="N879" s="216"/>
      <c r="O879" s="218">
        <f t="shared" si="13"/>
        <v>0</v>
      </c>
    </row>
    <row r="880" spans="2:15" s="66" customFormat="1" ht="12.75" customHeight="1" x14ac:dyDescent="0.2">
      <c r="B880" s="9">
        <v>858</v>
      </c>
      <c r="C880" s="211"/>
      <c r="D880" s="211"/>
      <c r="E880" s="212"/>
      <c r="F880" s="213" t="str">
        <f>IFERROR(VLOOKUP(E880, Z!$A$2:$C$4127, 3, FALSE), "")</f>
        <v/>
      </c>
      <c r="G880" s="214"/>
      <c r="H880" s="219"/>
      <c r="I880" s="219"/>
      <c r="J880" s="215"/>
      <c r="K880" s="211"/>
      <c r="L880" s="212"/>
      <c r="M880" s="213" t="str">
        <f>IFERROR(VLOOKUP(L880, Z!$A$2:$C$4127, 3, FALSE), "")</f>
        <v/>
      </c>
      <c r="N880" s="216"/>
      <c r="O880" s="218">
        <f t="shared" si="13"/>
        <v>0</v>
      </c>
    </row>
    <row r="881" spans="2:15" s="66" customFormat="1" ht="12.75" customHeight="1" x14ac:dyDescent="0.2">
      <c r="B881" s="9">
        <v>859</v>
      </c>
      <c r="C881" s="211"/>
      <c r="D881" s="211"/>
      <c r="E881" s="212"/>
      <c r="F881" s="213" t="str">
        <f>IFERROR(VLOOKUP(E881, Z!$A$2:$C$4127, 3, FALSE), "")</f>
        <v/>
      </c>
      <c r="G881" s="214"/>
      <c r="H881" s="219"/>
      <c r="I881" s="219"/>
      <c r="J881" s="215"/>
      <c r="K881" s="211"/>
      <c r="L881" s="212"/>
      <c r="M881" s="213" t="str">
        <f>IFERROR(VLOOKUP(L881, Z!$A$2:$C$4127, 3, FALSE), "")</f>
        <v/>
      </c>
      <c r="N881" s="216"/>
      <c r="O881" s="218">
        <f t="shared" si="13"/>
        <v>0</v>
      </c>
    </row>
    <row r="882" spans="2:15" s="66" customFormat="1" ht="12.75" customHeight="1" x14ac:dyDescent="0.2">
      <c r="B882" s="9">
        <v>860</v>
      </c>
      <c r="C882" s="211"/>
      <c r="D882" s="211"/>
      <c r="E882" s="212"/>
      <c r="F882" s="213" t="str">
        <f>IFERROR(VLOOKUP(E882, Z!$A$2:$C$4127, 3, FALSE), "")</f>
        <v/>
      </c>
      <c r="G882" s="214"/>
      <c r="H882" s="219"/>
      <c r="I882" s="219"/>
      <c r="J882" s="215"/>
      <c r="K882" s="211"/>
      <c r="L882" s="212"/>
      <c r="M882" s="213" t="str">
        <f>IFERROR(VLOOKUP(L882, Z!$A$2:$C$4127, 3, FALSE), "")</f>
        <v/>
      </c>
      <c r="N882" s="216"/>
      <c r="O882" s="218">
        <f t="shared" si="13"/>
        <v>0</v>
      </c>
    </row>
    <row r="883" spans="2:15" s="66" customFormat="1" ht="12.75" customHeight="1" x14ac:dyDescent="0.2">
      <c r="B883" s="9">
        <v>861</v>
      </c>
      <c r="C883" s="211"/>
      <c r="D883" s="211"/>
      <c r="E883" s="212"/>
      <c r="F883" s="213" t="str">
        <f>IFERROR(VLOOKUP(E883, Z!$A$2:$C$4127, 3, FALSE), "")</f>
        <v/>
      </c>
      <c r="G883" s="214"/>
      <c r="H883" s="219"/>
      <c r="I883" s="219"/>
      <c r="J883" s="215"/>
      <c r="K883" s="211"/>
      <c r="L883" s="212"/>
      <c r="M883" s="213" t="str">
        <f>IFERROR(VLOOKUP(L883, Z!$A$2:$C$4127, 3, FALSE), "")</f>
        <v/>
      </c>
      <c r="N883" s="216"/>
      <c r="O883" s="218">
        <f t="shared" si="13"/>
        <v>0</v>
      </c>
    </row>
    <row r="884" spans="2:15" s="66" customFormat="1" ht="12.75" customHeight="1" x14ac:dyDescent="0.2">
      <c r="B884" s="9">
        <v>862</v>
      </c>
      <c r="C884" s="211"/>
      <c r="D884" s="211"/>
      <c r="E884" s="212"/>
      <c r="F884" s="213" t="str">
        <f>IFERROR(VLOOKUP(E884, Z!$A$2:$C$4127, 3, FALSE), "")</f>
        <v/>
      </c>
      <c r="G884" s="214"/>
      <c r="H884" s="219"/>
      <c r="I884" s="219"/>
      <c r="J884" s="215"/>
      <c r="K884" s="211"/>
      <c r="L884" s="212"/>
      <c r="M884" s="213" t="str">
        <f>IFERROR(VLOOKUP(L884, Z!$A$2:$C$4127, 3, FALSE), "")</f>
        <v/>
      </c>
      <c r="N884" s="216"/>
      <c r="O884" s="218">
        <f t="shared" si="13"/>
        <v>0</v>
      </c>
    </row>
    <row r="885" spans="2:15" s="66" customFormat="1" ht="12.75" customHeight="1" x14ac:dyDescent="0.2">
      <c r="B885" s="9">
        <v>863</v>
      </c>
      <c r="C885" s="211"/>
      <c r="D885" s="211"/>
      <c r="E885" s="212"/>
      <c r="F885" s="213" t="str">
        <f>IFERROR(VLOOKUP(E885, Z!$A$2:$C$4127, 3, FALSE), "")</f>
        <v/>
      </c>
      <c r="G885" s="214"/>
      <c r="H885" s="219"/>
      <c r="I885" s="219"/>
      <c r="J885" s="215"/>
      <c r="K885" s="211"/>
      <c r="L885" s="212"/>
      <c r="M885" s="213" t="str">
        <f>IFERROR(VLOOKUP(L885, Z!$A$2:$C$4127, 3, FALSE), "")</f>
        <v/>
      </c>
      <c r="N885" s="216"/>
      <c r="O885" s="218">
        <f t="shared" si="13"/>
        <v>0</v>
      </c>
    </row>
    <row r="886" spans="2:15" s="66" customFormat="1" ht="12.75" customHeight="1" x14ac:dyDescent="0.2">
      <c r="B886" s="9">
        <v>864</v>
      </c>
      <c r="C886" s="211"/>
      <c r="D886" s="211"/>
      <c r="E886" s="212"/>
      <c r="F886" s="213" t="str">
        <f>IFERROR(VLOOKUP(E886, Z!$A$2:$C$4127, 3, FALSE), "")</f>
        <v/>
      </c>
      <c r="G886" s="214"/>
      <c r="H886" s="219"/>
      <c r="I886" s="219"/>
      <c r="J886" s="215"/>
      <c r="K886" s="211"/>
      <c r="L886" s="212"/>
      <c r="M886" s="213" t="str">
        <f>IFERROR(VLOOKUP(L886, Z!$A$2:$C$4127, 3, FALSE), "")</f>
        <v/>
      </c>
      <c r="N886" s="216"/>
      <c r="O886" s="218">
        <f t="shared" si="13"/>
        <v>0</v>
      </c>
    </row>
    <row r="887" spans="2:15" s="66" customFormat="1" ht="12.75" customHeight="1" x14ac:dyDescent="0.2">
      <c r="B887" s="9">
        <v>865</v>
      </c>
      <c r="C887" s="211"/>
      <c r="D887" s="211"/>
      <c r="E887" s="212"/>
      <c r="F887" s="213" t="str">
        <f>IFERROR(VLOOKUP(E887, Z!$A$2:$C$4127, 3, FALSE), "")</f>
        <v/>
      </c>
      <c r="G887" s="214"/>
      <c r="H887" s="219"/>
      <c r="I887" s="219"/>
      <c r="J887" s="215"/>
      <c r="K887" s="211"/>
      <c r="L887" s="212"/>
      <c r="M887" s="213" t="str">
        <f>IFERROR(VLOOKUP(L887, Z!$A$2:$C$4127, 3, FALSE), "")</f>
        <v/>
      </c>
      <c r="N887" s="216"/>
      <c r="O887" s="218">
        <f t="shared" si="13"/>
        <v>0</v>
      </c>
    </row>
    <row r="888" spans="2:15" s="66" customFormat="1" ht="12.75" customHeight="1" x14ac:dyDescent="0.2">
      <c r="B888" s="9">
        <v>866</v>
      </c>
      <c r="C888" s="211"/>
      <c r="D888" s="211"/>
      <c r="E888" s="212"/>
      <c r="F888" s="213" t="str">
        <f>IFERROR(VLOOKUP(E888, Z!$A$2:$C$4127, 3, FALSE), "")</f>
        <v/>
      </c>
      <c r="G888" s="214"/>
      <c r="H888" s="219"/>
      <c r="I888" s="219"/>
      <c r="J888" s="215"/>
      <c r="K888" s="211"/>
      <c r="L888" s="212"/>
      <c r="M888" s="213" t="str">
        <f>IFERROR(VLOOKUP(L888, Z!$A$2:$C$4127, 3, FALSE), "")</f>
        <v/>
      </c>
      <c r="N888" s="216"/>
      <c r="O888" s="218">
        <f t="shared" si="13"/>
        <v>0</v>
      </c>
    </row>
    <row r="889" spans="2:15" s="66" customFormat="1" ht="12.75" customHeight="1" x14ac:dyDescent="0.2">
      <c r="B889" s="9">
        <v>867</v>
      </c>
      <c r="C889" s="211"/>
      <c r="D889" s="211"/>
      <c r="E889" s="212"/>
      <c r="F889" s="213" t="str">
        <f>IFERROR(VLOOKUP(E889, Z!$A$2:$C$4127, 3, FALSE), "")</f>
        <v/>
      </c>
      <c r="G889" s="214"/>
      <c r="H889" s="219"/>
      <c r="I889" s="219"/>
      <c r="J889" s="215"/>
      <c r="K889" s="211"/>
      <c r="L889" s="212"/>
      <c r="M889" s="213" t="str">
        <f>IFERROR(VLOOKUP(L889, Z!$A$2:$C$4127, 3, FALSE), "")</f>
        <v/>
      </c>
      <c r="N889" s="216"/>
      <c r="O889" s="218">
        <f t="shared" si="13"/>
        <v>0</v>
      </c>
    </row>
    <row r="890" spans="2:15" s="66" customFormat="1" ht="12.75" customHeight="1" x14ac:dyDescent="0.2">
      <c r="B890" s="9">
        <v>868</v>
      </c>
      <c r="C890" s="211"/>
      <c r="D890" s="211"/>
      <c r="E890" s="212"/>
      <c r="F890" s="213" t="str">
        <f>IFERROR(VLOOKUP(E890, Z!$A$2:$C$4127, 3, FALSE), "")</f>
        <v/>
      </c>
      <c r="G890" s="214"/>
      <c r="H890" s="219"/>
      <c r="I890" s="219"/>
      <c r="J890" s="215"/>
      <c r="K890" s="211"/>
      <c r="L890" s="212"/>
      <c r="M890" s="213" t="str">
        <f>IFERROR(VLOOKUP(L890, Z!$A$2:$C$4127, 3, FALSE), "")</f>
        <v/>
      </c>
      <c r="N890" s="216"/>
      <c r="O890" s="218">
        <f t="shared" si="13"/>
        <v>0</v>
      </c>
    </row>
    <row r="891" spans="2:15" s="66" customFormat="1" ht="12.75" customHeight="1" x14ac:dyDescent="0.2">
      <c r="B891" s="9">
        <v>869</v>
      </c>
      <c r="C891" s="211"/>
      <c r="D891" s="211"/>
      <c r="E891" s="212"/>
      <c r="F891" s="213" t="str">
        <f>IFERROR(VLOOKUP(E891, Z!$A$2:$C$4127, 3, FALSE), "")</f>
        <v/>
      </c>
      <c r="G891" s="214"/>
      <c r="H891" s="219"/>
      <c r="I891" s="219"/>
      <c r="J891" s="215"/>
      <c r="K891" s="211"/>
      <c r="L891" s="212"/>
      <c r="M891" s="213" t="str">
        <f>IFERROR(VLOOKUP(L891, Z!$A$2:$C$4127, 3, FALSE), "")</f>
        <v/>
      </c>
      <c r="N891" s="216"/>
      <c r="O891" s="218">
        <f t="shared" si="13"/>
        <v>0</v>
      </c>
    </row>
    <row r="892" spans="2:15" s="66" customFormat="1" ht="12.75" customHeight="1" x14ac:dyDescent="0.2">
      <c r="B892" s="9">
        <v>870</v>
      </c>
      <c r="C892" s="211"/>
      <c r="D892" s="211"/>
      <c r="E892" s="212"/>
      <c r="F892" s="213" t="str">
        <f>IFERROR(VLOOKUP(E892, Z!$A$2:$C$4127, 3, FALSE), "")</f>
        <v/>
      </c>
      <c r="G892" s="214"/>
      <c r="H892" s="219"/>
      <c r="I892" s="219"/>
      <c r="J892" s="215"/>
      <c r="K892" s="211"/>
      <c r="L892" s="212"/>
      <c r="M892" s="213" t="str">
        <f>IFERROR(VLOOKUP(L892, Z!$A$2:$C$4127, 3, FALSE), "")</f>
        <v/>
      </c>
      <c r="N892" s="216"/>
      <c r="O892" s="218">
        <f t="shared" si="13"/>
        <v>0</v>
      </c>
    </row>
    <row r="893" spans="2:15" s="66" customFormat="1" ht="12.75" customHeight="1" x14ac:dyDescent="0.2">
      <c r="B893" s="9">
        <v>871</v>
      </c>
      <c r="C893" s="211"/>
      <c r="D893" s="211"/>
      <c r="E893" s="212"/>
      <c r="F893" s="213" t="str">
        <f>IFERROR(VLOOKUP(E893, Z!$A$2:$C$4127, 3, FALSE), "")</f>
        <v/>
      </c>
      <c r="G893" s="214"/>
      <c r="H893" s="219"/>
      <c r="I893" s="219"/>
      <c r="J893" s="215"/>
      <c r="K893" s="211"/>
      <c r="L893" s="212"/>
      <c r="M893" s="213" t="str">
        <f>IFERROR(VLOOKUP(L893, Z!$A$2:$C$4127, 3, FALSE), "")</f>
        <v/>
      </c>
      <c r="N893" s="216"/>
      <c r="O893" s="218">
        <f t="shared" si="13"/>
        <v>0</v>
      </c>
    </row>
    <row r="894" spans="2:15" s="66" customFormat="1" ht="12.75" customHeight="1" x14ac:dyDescent="0.2">
      <c r="B894" s="9">
        <v>872</v>
      </c>
      <c r="C894" s="211"/>
      <c r="D894" s="211"/>
      <c r="E894" s="212"/>
      <c r="F894" s="213" t="str">
        <f>IFERROR(VLOOKUP(E894, Z!$A$2:$C$4127, 3, FALSE), "")</f>
        <v/>
      </c>
      <c r="G894" s="214"/>
      <c r="H894" s="219"/>
      <c r="I894" s="219"/>
      <c r="J894" s="215"/>
      <c r="K894" s="211"/>
      <c r="L894" s="212"/>
      <c r="M894" s="213" t="str">
        <f>IFERROR(VLOOKUP(L894, Z!$A$2:$C$4127, 3, FALSE), "")</f>
        <v/>
      </c>
      <c r="N894" s="216"/>
      <c r="O894" s="218">
        <f t="shared" si="13"/>
        <v>0</v>
      </c>
    </row>
    <row r="895" spans="2:15" s="66" customFormat="1" ht="12.75" customHeight="1" x14ac:dyDescent="0.2">
      <c r="B895" s="9">
        <v>873</v>
      </c>
      <c r="C895" s="211"/>
      <c r="D895" s="211"/>
      <c r="E895" s="212"/>
      <c r="F895" s="213" t="str">
        <f>IFERROR(VLOOKUP(E895, Z!$A$2:$C$4127, 3, FALSE), "")</f>
        <v/>
      </c>
      <c r="G895" s="214"/>
      <c r="H895" s="219"/>
      <c r="I895" s="219"/>
      <c r="J895" s="215"/>
      <c r="K895" s="211"/>
      <c r="L895" s="212"/>
      <c r="M895" s="213" t="str">
        <f>IFERROR(VLOOKUP(L895, Z!$A$2:$C$4127, 3, FALSE), "")</f>
        <v/>
      </c>
      <c r="N895" s="216"/>
      <c r="O895" s="218">
        <f t="shared" si="13"/>
        <v>0</v>
      </c>
    </row>
    <row r="896" spans="2:15" s="66" customFormat="1" ht="12.75" customHeight="1" x14ac:dyDescent="0.2">
      <c r="B896" s="9">
        <v>874</v>
      </c>
      <c r="C896" s="211"/>
      <c r="D896" s="211"/>
      <c r="E896" s="212"/>
      <c r="F896" s="213" t="str">
        <f>IFERROR(VLOOKUP(E896, Z!$A$2:$C$4127, 3, FALSE), "")</f>
        <v/>
      </c>
      <c r="G896" s="214"/>
      <c r="H896" s="219"/>
      <c r="I896" s="219"/>
      <c r="J896" s="215"/>
      <c r="K896" s="211"/>
      <c r="L896" s="212"/>
      <c r="M896" s="213" t="str">
        <f>IFERROR(VLOOKUP(L896, Z!$A$2:$C$4127, 3, FALSE), "")</f>
        <v/>
      </c>
      <c r="N896" s="216"/>
      <c r="O896" s="218">
        <f t="shared" si="13"/>
        <v>0</v>
      </c>
    </row>
    <row r="897" spans="2:15" s="66" customFormat="1" ht="12.75" customHeight="1" x14ac:dyDescent="0.2">
      <c r="B897" s="9">
        <v>875</v>
      </c>
      <c r="C897" s="211"/>
      <c r="D897" s="211"/>
      <c r="E897" s="212"/>
      <c r="F897" s="213" t="str">
        <f>IFERROR(VLOOKUP(E897, Z!$A$2:$C$4127, 3, FALSE), "")</f>
        <v/>
      </c>
      <c r="G897" s="214"/>
      <c r="H897" s="219"/>
      <c r="I897" s="219"/>
      <c r="J897" s="215"/>
      <c r="K897" s="211"/>
      <c r="L897" s="212"/>
      <c r="M897" s="213" t="str">
        <f>IFERROR(VLOOKUP(L897, Z!$A$2:$C$4127, 3, FALSE), "")</f>
        <v/>
      </c>
      <c r="N897" s="216"/>
      <c r="O897" s="218">
        <f t="shared" si="13"/>
        <v>0</v>
      </c>
    </row>
    <row r="898" spans="2:15" s="66" customFormat="1" ht="12.75" customHeight="1" x14ac:dyDescent="0.2">
      <c r="B898" s="9">
        <v>876</v>
      </c>
      <c r="C898" s="211"/>
      <c r="D898" s="211"/>
      <c r="E898" s="212"/>
      <c r="F898" s="213" t="str">
        <f>IFERROR(VLOOKUP(E898, Z!$A$2:$C$4127, 3, FALSE), "")</f>
        <v/>
      </c>
      <c r="G898" s="214"/>
      <c r="H898" s="219"/>
      <c r="I898" s="219"/>
      <c r="J898" s="215"/>
      <c r="K898" s="211"/>
      <c r="L898" s="212"/>
      <c r="M898" s="213" t="str">
        <f>IFERROR(VLOOKUP(L898, Z!$A$2:$C$4127, 3, FALSE), "")</f>
        <v/>
      </c>
      <c r="N898" s="216"/>
      <c r="O898" s="218">
        <f t="shared" si="13"/>
        <v>0</v>
      </c>
    </row>
    <row r="899" spans="2:15" s="66" customFormat="1" ht="12.75" customHeight="1" x14ac:dyDescent="0.2">
      <c r="B899" s="9">
        <v>877</v>
      </c>
      <c r="C899" s="211"/>
      <c r="D899" s="211"/>
      <c r="E899" s="212"/>
      <c r="F899" s="213" t="str">
        <f>IFERROR(VLOOKUP(E899, Z!$A$2:$C$4127, 3, FALSE), "")</f>
        <v/>
      </c>
      <c r="G899" s="214"/>
      <c r="H899" s="219"/>
      <c r="I899" s="219"/>
      <c r="J899" s="215"/>
      <c r="K899" s="211"/>
      <c r="L899" s="212"/>
      <c r="M899" s="213" t="str">
        <f>IFERROR(VLOOKUP(L899, Z!$A$2:$C$4127, 3, FALSE), "")</f>
        <v/>
      </c>
      <c r="N899" s="216"/>
      <c r="O899" s="218">
        <f t="shared" si="13"/>
        <v>0</v>
      </c>
    </row>
    <row r="900" spans="2:15" s="66" customFormat="1" ht="12.75" customHeight="1" x14ac:dyDescent="0.2">
      <c r="B900" s="9">
        <v>878</v>
      </c>
      <c r="C900" s="211"/>
      <c r="D900" s="211"/>
      <c r="E900" s="212"/>
      <c r="F900" s="213" t="str">
        <f>IFERROR(VLOOKUP(E900, Z!$A$2:$C$4127, 3, FALSE), "")</f>
        <v/>
      </c>
      <c r="G900" s="214"/>
      <c r="H900" s="219"/>
      <c r="I900" s="219"/>
      <c r="J900" s="215"/>
      <c r="K900" s="211"/>
      <c r="L900" s="212"/>
      <c r="M900" s="213" t="str">
        <f>IFERROR(VLOOKUP(L900, Z!$A$2:$C$4127, 3, FALSE), "")</f>
        <v/>
      </c>
      <c r="N900" s="216"/>
      <c r="O900" s="218">
        <f t="shared" si="13"/>
        <v>0</v>
      </c>
    </row>
    <row r="901" spans="2:15" s="66" customFormat="1" ht="12.75" customHeight="1" x14ac:dyDescent="0.2">
      <c r="B901" s="9">
        <v>879</v>
      </c>
      <c r="C901" s="211"/>
      <c r="D901" s="211"/>
      <c r="E901" s="212"/>
      <c r="F901" s="213" t="str">
        <f>IFERROR(VLOOKUP(E901, Z!$A$2:$C$4127, 3, FALSE), "")</f>
        <v/>
      </c>
      <c r="G901" s="214"/>
      <c r="H901" s="219"/>
      <c r="I901" s="219"/>
      <c r="J901" s="215"/>
      <c r="K901" s="211"/>
      <c r="L901" s="212"/>
      <c r="M901" s="213" t="str">
        <f>IFERROR(VLOOKUP(L901, Z!$A$2:$C$4127, 3, FALSE), "")</f>
        <v/>
      </c>
      <c r="N901" s="216"/>
      <c r="O901" s="218">
        <f t="shared" si="13"/>
        <v>0</v>
      </c>
    </row>
    <row r="902" spans="2:15" s="66" customFormat="1" ht="12.75" customHeight="1" x14ac:dyDescent="0.2">
      <c r="B902" s="9">
        <v>880</v>
      </c>
      <c r="C902" s="211"/>
      <c r="D902" s="211"/>
      <c r="E902" s="212"/>
      <c r="F902" s="213" t="str">
        <f>IFERROR(VLOOKUP(E902, Z!$A$2:$C$4127, 3, FALSE), "")</f>
        <v/>
      </c>
      <c r="G902" s="214"/>
      <c r="H902" s="219"/>
      <c r="I902" s="219"/>
      <c r="J902" s="215"/>
      <c r="K902" s="211"/>
      <c r="L902" s="212"/>
      <c r="M902" s="213" t="str">
        <f>IFERROR(VLOOKUP(L902, Z!$A$2:$C$4127, 3, FALSE), "")</f>
        <v/>
      </c>
      <c r="N902" s="216"/>
      <c r="O902" s="218">
        <f t="shared" si="13"/>
        <v>0</v>
      </c>
    </row>
    <row r="903" spans="2:15" s="66" customFormat="1" ht="12.75" customHeight="1" x14ac:dyDescent="0.2">
      <c r="B903" s="9">
        <v>881</v>
      </c>
      <c r="C903" s="211"/>
      <c r="D903" s="211"/>
      <c r="E903" s="212"/>
      <c r="F903" s="213" t="str">
        <f>IFERROR(VLOOKUP(E903, Z!$A$2:$C$4127, 3, FALSE), "")</f>
        <v/>
      </c>
      <c r="G903" s="214"/>
      <c r="H903" s="219"/>
      <c r="I903" s="219"/>
      <c r="J903" s="215"/>
      <c r="K903" s="211"/>
      <c r="L903" s="212"/>
      <c r="M903" s="213" t="str">
        <f>IFERROR(VLOOKUP(L903, Z!$A$2:$C$4127, 3, FALSE), "")</f>
        <v/>
      </c>
      <c r="N903" s="216"/>
      <c r="O903" s="218">
        <f t="shared" si="13"/>
        <v>0</v>
      </c>
    </row>
    <row r="904" spans="2:15" s="66" customFormat="1" ht="12.75" customHeight="1" x14ac:dyDescent="0.2">
      <c r="B904" s="9">
        <v>882</v>
      </c>
      <c r="C904" s="211"/>
      <c r="D904" s="211"/>
      <c r="E904" s="212"/>
      <c r="F904" s="213" t="str">
        <f>IFERROR(VLOOKUP(E904, Z!$A$2:$C$4127, 3, FALSE), "")</f>
        <v/>
      </c>
      <c r="G904" s="214"/>
      <c r="H904" s="219"/>
      <c r="I904" s="219"/>
      <c r="J904" s="215"/>
      <c r="K904" s="211"/>
      <c r="L904" s="212"/>
      <c r="M904" s="213" t="str">
        <f>IFERROR(VLOOKUP(L904, Z!$A$2:$C$4127, 3, FALSE), "")</f>
        <v/>
      </c>
      <c r="N904" s="216"/>
      <c r="O904" s="218">
        <f t="shared" si="13"/>
        <v>0</v>
      </c>
    </row>
    <row r="905" spans="2:15" s="66" customFormat="1" ht="12.75" customHeight="1" x14ac:dyDescent="0.2">
      <c r="B905" s="9">
        <v>883</v>
      </c>
      <c r="C905" s="211"/>
      <c r="D905" s="211"/>
      <c r="E905" s="212"/>
      <c r="F905" s="213" t="str">
        <f>IFERROR(VLOOKUP(E905, Z!$A$2:$C$4127, 3, FALSE), "")</f>
        <v/>
      </c>
      <c r="G905" s="214"/>
      <c r="H905" s="219"/>
      <c r="I905" s="219"/>
      <c r="J905" s="215"/>
      <c r="K905" s="211"/>
      <c r="L905" s="212"/>
      <c r="M905" s="213" t="str">
        <f>IFERROR(VLOOKUP(L905, Z!$A$2:$C$4127, 3, FALSE), "")</f>
        <v/>
      </c>
      <c r="N905" s="216"/>
      <c r="O905" s="218">
        <f t="shared" si="13"/>
        <v>0</v>
      </c>
    </row>
    <row r="906" spans="2:15" s="66" customFormat="1" ht="12.75" customHeight="1" x14ac:dyDescent="0.2">
      <c r="B906" s="9">
        <v>884</v>
      </c>
      <c r="C906" s="211"/>
      <c r="D906" s="211"/>
      <c r="E906" s="212"/>
      <c r="F906" s="213" t="str">
        <f>IFERROR(VLOOKUP(E906, Z!$A$2:$C$4127, 3, FALSE), "")</f>
        <v/>
      </c>
      <c r="G906" s="214"/>
      <c r="H906" s="219"/>
      <c r="I906" s="219"/>
      <c r="J906" s="215"/>
      <c r="K906" s="211"/>
      <c r="L906" s="212"/>
      <c r="M906" s="213" t="str">
        <f>IFERROR(VLOOKUP(L906, Z!$A$2:$C$4127, 3, FALSE), "")</f>
        <v/>
      </c>
      <c r="N906" s="216"/>
      <c r="O906" s="218">
        <f t="shared" si="13"/>
        <v>0</v>
      </c>
    </row>
    <row r="907" spans="2:15" s="66" customFormat="1" ht="12.75" customHeight="1" x14ac:dyDescent="0.2">
      <c r="B907" s="9">
        <v>885</v>
      </c>
      <c r="C907" s="211"/>
      <c r="D907" s="211"/>
      <c r="E907" s="212"/>
      <c r="F907" s="213" t="str">
        <f>IFERROR(VLOOKUP(E907, Z!$A$2:$C$4127, 3, FALSE), "")</f>
        <v/>
      </c>
      <c r="G907" s="214"/>
      <c r="H907" s="219"/>
      <c r="I907" s="219"/>
      <c r="J907" s="215"/>
      <c r="K907" s="211"/>
      <c r="L907" s="212"/>
      <c r="M907" s="213" t="str">
        <f>IFERROR(VLOOKUP(L907, Z!$A$2:$C$4127, 3, FALSE), "")</f>
        <v/>
      </c>
      <c r="N907" s="216"/>
      <c r="O907" s="218">
        <f t="shared" si="13"/>
        <v>0</v>
      </c>
    </row>
    <row r="908" spans="2:15" s="66" customFormat="1" ht="12.75" customHeight="1" x14ac:dyDescent="0.2">
      <c r="B908" s="9">
        <v>886</v>
      </c>
      <c r="C908" s="211"/>
      <c r="D908" s="211"/>
      <c r="E908" s="212"/>
      <c r="F908" s="213" t="str">
        <f>IFERROR(VLOOKUP(E908, Z!$A$2:$C$4127, 3, FALSE), "")</f>
        <v/>
      </c>
      <c r="G908" s="214"/>
      <c r="H908" s="219"/>
      <c r="I908" s="219"/>
      <c r="J908" s="215"/>
      <c r="K908" s="211"/>
      <c r="L908" s="212"/>
      <c r="M908" s="213" t="str">
        <f>IFERROR(VLOOKUP(L908, Z!$A$2:$C$4127, 3, FALSE), "")</f>
        <v/>
      </c>
      <c r="N908" s="216"/>
      <c r="O908" s="218">
        <f t="shared" si="13"/>
        <v>0</v>
      </c>
    </row>
    <row r="909" spans="2:15" s="66" customFormat="1" ht="12.75" customHeight="1" x14ac:dyDescent="0.2">
      <c r="B909" s="9">
        <v>887</v>
      </c>
      <c r="C909" s="211"/>
      <c r="D909" s="211"/>
      <c r="E909" s="212"/>
      <c r="F909" s="213" t="str">
        <f>IFERROR(VLOOKUP(E909, Z!$A$2:$C$4127, 3, FALSE), "")</f>
        <v/>
      </c>
      <c r="G909" s="214"/>
      <c r="H909" s="219"/>
      <c r="I909" s="219"/>
      <c r="J909" s="215"/>
      <c r="K909" s="211"/>
      <c r="L909" s="212"/>
      <c r="M909" s="213" t="str">
        <f>IFERROR(VLOOKUP(L909, Z!$A$2:$C$4127, 3, FALSE), "")</f>
        <v/>
      </c>
      <c r="N909" s="216"/>
      <c r="O909" s="218">
        <f t="shared" si="13"/>
        <v>0</v>
      </c>
    </row>
    <row r="910" spans="2:15" s="66" customFormat="1" ht="12.75" customHeight="1" x14ac:dyDescent="0.2">
      <c r="B910" s="9">
        <v>888</v>
      </c>
      <c r="C910" s="211"/>
      <c r="D910" s="211"/>
      <c r="E910" s="212"/>
      <c r="F910" s="213" t="str">
        <f>IFERROR(VLOOKUP(E910, Z!$A$2:$C$4127, 3, FALSE), "")</f>
        <v/>
      </c>
      <c r="G910" s="214"/>
      <c r="H910" s="219"/>
      <c r="I910" s="219"/>
      <c r="J910" s="215"/>
      <c r="K910" s="211"/>
      <c r="L910" s="212"/>
      <c r="M910" s="213" t="str">
        <f>IFERROR(VLOOKUP(L910, Z!$A$2:$C$4127, 3, FALSE), "")</f>
        <v/>
      </c>
      <c r="N910" s="216"/>
      <c r="O910" s="218">
        <f t="shared" si="13"/>
        <v>0</v>
      </c>
    </row>
    <row r="911" spans="2:15" s="66" customFormat="1" ht="12.75" customHeight="1" x14ac:dyDescent="0.2">
      <c r="B911" s="9">
        <v>889</v>
      </c>
      <c r="C911" s="211"/>
      <c r="D911" s="211"/>
      <c r="E911" s="212"/>
      <c r="F911" s="213" t="str">
        <f>IFERROR(VLOOKUP(E911, Z!$A$2:$C$4127, 3, FALSE), "")</f>
        <v/>
      </c>
      <c r="G911" s="214"/>
      <c r="H911" s="219"/>
      <c r="I911" s="219"/>
      <c r="J911" s="215"/>
      <c r="K911" s="211"/>
      <c r="L911" s="212"/>
      <c r="M911" s="213" t="str">
        <f>IFERROR(VLOOKUP(L911, Z!$A$2:$C$4127, 3, FALSE), "")</f>
        <v/>
      </c>
      <c r="N911" s="216"/>
      <c r="O911" s="218">
        <f t="shared" si="13"/>
        <v>0</v>
      </c>
    </row>
    <row r="912" spans="2:15" s="66" customFormat="1" ht="12.75" customHeight="1" x14ac:dyDescent="0.2">
      <c r="B912" s="9">
        <v>890</v>
      </c>
      <c r="C912" s="211"/>
      <c r="D912" s="211"/>
      <c r="E912" s="212"/>
      <c r="F912" s="213" t="str">
        <f>IFERROR(VLOOKUP(E912, Z!$A$2:$C$4127, 3, FALSE), "")</f>
        <v/>
      </c>
      <c r="G912" s="214"/>
      <c r="H912" s="219"/>
      <c r="I912" s="219"/>
      <c r="J912" s="215"/>
      <c r="K912" s="211"/>
      <c r="L912" s="212"/>
      <c r="M912" s="213" t="str">
        <f>IFERROR(VLOOKUP(L912, Z!$A$2:$C$4127, 3, FALSE), "")</f>
        <v/>
      </c>
      <c r="N912" s="216"/>
      <c r="O912" s="218">
        <f t="shared" si="13"/>
        <v>0</v>
      </c>
    </row>
    <row r="913" spans="2:15" s="66" customFormat="1" ht="12.75" customHeight="1" x14ac:dyDescent="0.2">
      <c r="B913" s="9">
        <v>891</v>
      </c>
      <c r="C913" s="211"/>
      <c r="D913" s="211"/>
      <c r="E913" s="212"/>
      <c r="F913" s="213" t="str">
        <f>IFERROR(VLOOKUP(E913, Z!$A$2:$C$4127, 3, FALSE), "")</f>
        <v/>
      </c>
      <c r="G913" s="214"/>
      <c r="H913" s="219"/>
      <c r="I913" s="219"/>
      <c r="J913" s="215"/>
      <c r="K913" s="211"/>
      <c r="L913" s="212"/>
      <c r="M913" s="213" t="str">
        <f>IFERROR(VLOOKUP(L913, Z!$A$2:$C$4127, 3, FALSE), "")</f>
        <v/>
      </c>
      <c r="N913" s="216"/>
      <c r="O913" s="218">
        <f t="shared" si="13"/>
        <v>0</v>
      </c>
    </row>
    <row r="914" spans="2:15" s="66" customFormat="1" ht="12.75" customHeight="1" x14ac:dyDescent="0.2">
      <c r="B914" s="9">
        <v>892</v>
      </c>
      <c r="C914" s="211"/>
      <c r="D914" s="211"/>
      <c r="E914" s="212"/>
      <c r="F914" s="213" t="str">
        <f>IFERROR(VLOOKUP(E914, Z!$A$2:$C$4127, 3, FALSE), "")</f>
        <v/>
      </c>
      <c r="G914" s="214"/>
      <c r="H914" s="219"/>
      <c r="I914" s="219"/>
      <c r="J914" s="215"/>
      <c r="K914" s="211"/>
      <c r="L914" s="212"/>
      <c r="M914" s="213" t="str">
        <f>IFERROR(VLOOKUP(L914, Z!$A$2:$C$4127, 3, FALSE), "")</f>
        <v/>
      </c>
      <c r="N914" s="216"/>
      <c r="O914" s="218">
        <f t="shared" si="13"/>
        <v>0</v>
      </c>
    </row>
    <row r="915" spans="2:15" s="66" customFormat="1" ht="12.75" customHeight="1" x14ac:dyDescent="0.2">
      <c r="B915" s="9">
        <v>893</v>
      </c>
      <c r="C915" s="211"/>
      <c r="D915" s="211"/>
      <c r="E915" s="212"/>
      <c r="F915" s="213" t="str">
        <f>IFERROR(VLOOKUP(E915, Z!$A$2:$C$4127, 3, FALSE), "")</f>
        <v/>
      </c>
      <c r="G915" s="214"/>
      <c r="H915" s="219"/>
      <c r="I915" s="219"/>
      <c r="J915" s="215"/>
      <c r="K915" s="211"/>
      <c r="L915" s="212"/>
      <c r="M915" s="213" t="str">
        <f>IFERROR(VLOOKUP(L915, Z!$A$2:$C$4127, 3, FALSE), "")</f>
        <v/>
      </c>
      <c r="N915" s="216"/>
      <c r="O915" s="218">
        <f t="shared" si="13"/>
        <v>0</v>
      </c>
    </row>
    <row r="916" spans="2:15" s="66" customFormat="1" ht="12.75" customHeight="1" x14ac:dyDescent="0.2">
      <c r="B916" s="9">
        <v>894</v>
      </c>
      <c r="C916" s="211"/>
      <c r="D916" s="211"/>
      <c r="E916" s="212"/>
      <c r="F916" s="213" t="str">
        <f>IFERROR(VLOOKUP(E916, Z!$A$2:$C$4127, 3, FALSE), "")</f>
        <v/>
      </c>
      <c r="G916" s="214"/>
      <c r="H916" s="219"/>
      <c r="I916" s="219"/>
      <c r="J916" s="215"/>
      <c r="K916" s="211"/>
      <c r="L916" s="212"/>
      <c r="M916" s="213" t="str">
        <f>IFERROR(VLOOKUP(L916, Z!$A$2:$C$4127, 3, FALSE), "")</f>
        <v/>
      </c>
      <c r="N916" s="216"/>
      <c r="O916" s="218">
        <f t="shared" si="13"/>
        <v>0</v>
      </c>
    </row>
    <row r="917" spans="2:15" s="66" customFormat="1" ht="12.75" customHeight="1" x14ac:dyDescent="0.2">
      <c r="B917" s="9">
        <v>895</v>
      </c>
      <c r="C917" s="211"/>
      <c r="D917" s="211"/>
      <c r="E917" s="212"/>
      <c r="F917" s="213" t="str">
        <f>IFERROR(VLOOKUP(E917, Z!$A$2:$C$4127, 3, FALSE), "")</f>
        <v/>
      </c>
      <c r="G917" s="214"/>
      <c r="H917" s="219"/>
      <c r="I917" s="219"/>
      <c r="J917" s="215"/>
      <c r="K917" s="211"/>
      <c r="L917" s="212"/>
      <c r="M917" s="213" t="str">
        <f>IFERROR(VLOOKUP(L917, Z!$A$2:$C$4127, 3, FALSE), "")</f>
        <v/>
      </c>
      <c r="N917" s="216"/>
      <c r="O917" s="218">
        <f t="shared" si="13"/>
        <v>0</v>
      </c>
    </row>
    <row r="918" spans="2:15" s="66" customFormat="1" ht="12.75" customHeight="1" x14ac:dyDescent="0.2">
      <c r="B918" s="9">
        <v>896</v>
      </c>
      <c r="C918" s="211"/>
      <c r="D918" s="211"/>
      <c r="E918" s="212"/>
      <c r="F918" s="213" t="str">
        <f>IFERROR(VLOOKUP(E918, Z!$A$2:$C$4127, 3, FALSE), "")</f>
        <v/>
      </c>
      <c r="G918" s="214"/>
      <c r="H918" s="219"/>
      <c r="I918" s="219"/>
      <c r="J918" s="215"/>
      <c r="K918" s="211"/>
      <c r="L918" s="212"/>
      <c r="M918" s="213" t="str">
        <f>IFERROR(VLOOKUP(L918, Z!$A$2:$C$4127, 3, FALSE), "")</f>
        <v/>
      </c>
      <c r="N918" s="216"/>
      <c r="O918" s="218">
        <f t="shared" si="13"/>
        <v>0</v>
      </c>
    </row>
    <row r="919" spans="2:15" s="66" customFormat="1" ht="12.75" customHeight="1" x14ac:dyDescent="0.2">
      <c r="B919" s="9">
        <v>897</v>
      </c>
      <c r="C919" s="211"/>
      <c r="D919" s="211"/>
      <c r="E919" s="212"/>
      <c r="F919" s="213" t="str">
        <f>IFERROR(VLOOKUP(E919, Z!$A$2:$C$4127, 3, FALSE), "")</f>
        <v/>
      </c>
      <c r="G919" s="214"/>
      <c r="H919" s="219"/>
      <c r="I919" s="219"/>
      <c r="J919" s="215"/>
      <c r="K919" s="211"/>
      <c r="L919" s="212"/>
      <c r="M919" s="213" t="str">
        <f>IFERROR(VLOOKUP(L919, Z!$A$2:$C$4127, 3, FALSE), "")</f>
        <v/>
      </c>
      <c r="N919" s="216"/>
      <c r="O919" s="218">
        <f t="shared" si="13"/>
        <v>0</v>
      </c>
    </row>
    <row r="920" spans="2:15" s="66" customFormat="1" ht="12.75" customHeight="1" x14ac:dyDescent="0.2">
      <c r="B920" s="9">
        <v>898</v>
      </c>
      <c r="C920" s="211"/>
      <c r="D920" s="211"/>
      <c r="E920" s="212"/>
      <c r="F920" s="213" t="str">
        <f>IFERROR(VLOOKUP(E920, Z!$A$2:$C$4127, 3, FALSE), "")</f>
        <v/>
      </c>
      <c r="G920" s="214"/>
      <c r="H920" s="219"/>
      <c r="I920" s="219"/>
      <c r="J920" s="215"/>
      <c r="K920" s="211"/>
      <c r="L920" s="212"/>
      <c r="M920" s="213" t="str">
        <f>IFERROR(VLOOKUP(L920, Z!$A$2:$C$4127, 3, FALSE), "")</f>
        <v/>
      </c>
      <c r="N920" s="216"/>
      <c r="O920" s="218">
        <f t="shared" ref="O920:O983" si="14">MAX(0, 8*0.75*(H920-I920))</f>
        <v>0</v>
      </c>
    </row>
    <row r="921" spans="2:15" s="66" customFormat="1" ht="12.75" customHeight="1" x14ac:dyDescent="0.2">
      <c r="B921" s="9">
        <v>899</v>
      </c>
      <c r="C921" s="211"/>
      <c r="D921" s="211"/>
      <c r="E921" s="212"/>
      <c r="F921" s="213" t="str">
        <f>IFERROR(VLOOKUP(E921, Z!$A$2:$C$4127, 3, FALSE), "")</f>
        <v/>
      </c>
      <c r="G921" s="214"/>
      <c r="H921" s="219"/>
      <c r="I921" s="219"/>
      <c r="J921" s="215"/>
      <c r="K921" s="211"/>
      <c r="L921" s="212"/>
      <c r="M921" s="213" t="str">
        <f>IFERROR(VLOOKUP(L921, Z!$A$2:$C$4127, 3, FALSE), "")</f>
        <v/>
      </c>
      <c r="N921" s="216"/>
      <c r="O921" s="218">
        <f t="shared" si="14"/>
        <v>0</v>
      </c>
    </row>
    <row r="922" spans="2:15" s="66" customFormat="1" ht="12.75" customHeight="1" x14ac:dyDescent="0.2">
      <c r="B922" s="9">
        <v>900</v>
      </c>
      <c r="C922" s="211"/>
      <c r="D922" s="211"/>
      <c r="E922" s="212"/>
      <c r="F922" s="213" t="str">
        <f>IFERROR(VLOOKUP(E922, Z!$A$2:$C$4127, 3, FALSE), "")</f>
        <v/>
      </c>
      <c r="G922" s="214"/>
      <c r="H922" s="219"/>
      <c r="I922" s="219"/>
      <c r="J922" s="215"/>
      <c r="K922" s="211"/>
      <c r="L922" s="212"/>
      <c r="M922" s="213" t="str">
        <f>IFERROR(VLOOKUP(L922, Z!$A$2:$C$4127, 3, FALSE), "")</f>
        <v/>
      </c>
      <c r="N922" s="216"/>
      <c r="O922" s="218">
        <f t="shared" si="14"/>
        <v>0</v>
      </c>
    </row>
    <row r="923" spans="2:15" s="66" customFormat="1" ht="12.75" customHeight="1" x14ac:dyDescent="0.2">
      <c r="B923" s="9">
        <v>901</v>
      </c>
      <c r="C923" s="211"/>
      <c r="D923" s="211"/>
      <c r="E923" s="212"/>
      <c r="F923" s="213" t="str">
        <f>IFERROR(VLOOKUP(E923, Z!$A$2:$C$4127, 3, FALSE), "")</f>
        <v/>
      </c>
      <c r="G923" s="214"/>
      <c r="H923" s="219"/>
      <c r="I923" s="219"/>
      <c r="J923" s="215"/>
      <c r="K923" s="211"/>
      <c r="L923" s="212"/>
      <c r="M923" s="213" t="str">
        <f>IFERROR(VLOOKUP(L923, Z!$A$2:$C$4127, 3, FALSE), "")</f>
        <v/>
      </c>
      <c r="N923" s="216"/>
      <c r="O923" s="218">
        <f t="shared" si="14"/>
        <v>0</v>
      </c>
    </row>
    <row r="924" spans="2:15" s="66" customFormat="1" ht="12.75" customHeight="1" x14ac:dyDescent="0.2">
      <c r="B924" s="9">
        <v>902</v>
      </c>
      <c r="C924" s="211"/>
      <c r="D924" s="211"/>
      <c r="E924" s="212"/>
      <c r="F924" s="213" t="str">
        <f>IFERROR(VLOOKUP(E924, Z!$A$2:$C$4127, 3, FALSE), "")</f>
        <v/>
      </c>
      <c r="G924" s="214"/>
      <c r="H924" s="219"/>
      <c r="I924" s="219"/>
      <c r="J924" s="215"/>
      <c r="K924" s="211"/>
      <c r="L924" s="212"/>
      <c r="M924" s="213" t="str">
        <f>IFERROR(VLOOKUP(L924, Z!$A$2:$C$4127, 3, FALSE), "")</f>
        <v/>
      </c>
      <c r="N924" s="216"/>
      <c r="O924" s="218">
        <f t="shared" si="14"/>
        <v>0</v>
      </c>
    </row>
    <row r="925" spans="2:15" s="66" customFormat="1" ht="12.75" customHeight="1" x14ac:dyDescent="0.2">
      <c r="B925" s="9">
        <v>903</v>
      </c>
      <c r="C925" s="211"/>
      <c r="D925" s="211"/>
      <c r="E925" s="212"/>
      <c r="F925" s="213" t="str">
        <f>IFERROR(VLOOKUP(E925, Z!$A$2:$C$4127, 3, FALSE), "")</f>
        <v/>
      </c>
      <c r="G925" s="214"/>
      <c r="H925" s="219"/>
      <c r="I925" s="219"/>
      <c r="J925" s="215"/>
      <c r="K925" s="211"/>
      <c r="L925" s="212"/>
      <c r="M925" s="213" t="str">
        <f>IFERROR(VLOOKUP(L925, Z!$A$2:$C$4127, 3, FALSE), "")</f>
        <v/>
      </c>
      <c r="N925" s="216"/>
      <c r="O925" s="218">
        <f t="shared" si="14"/>
        <v>0</v>
      </c>
    </row>
    <row r="926" spans="2:15" s="66" customFormat="1" ht="12.75" customHeight="1" x14ac:dyDescent="0.2">
      <c r="B926" s="9">
        <v>904</v>
      </c>
      <c r="C926" s="211"/>
      <c r="D926" s="211"/>
      <c r="E926" s="212"/>
      <c r="F926" s="213" t="str">
        <f>IFERROR(VLOOKUP(E926, Z!$A$2:$C$4127, 3, FALSE), "")</f>
        <v/>
      </c>
      <c r="G926" s="214"/>
      <c r="H926" s="219"/>
      <c r="I926" s="219"/>
      <c r="J926" s="215"/>
      <c r="K926" s="211"/>
      <c r="L926" s="212"/>
      <c r="M926" s="213" t="str">
        <f>IFERROR(VLOOKUP(L926, Z!$A$2:$C$4127, 3, FALSE), "")</f>
        <v/>
      </c>
      <c r="N926" s="216"/>
      <c r="O926" s="218">
        <f t="shared" si="14"/>
        <v>0</v>
      </c>
    </row>
    <row r="927" spans="2:15" s="66" customFormat="1" ht="12.75" customHeight="1" x14ac:dyDescent="0.2">
      <c r="B927" s="9">
        <v>905</v>
      </c>
      <c r="C927" s="211"/>
      <c r="D927" s="211"/>
      <c r="E927" s="212"/>
      <c r="F927" s="213" t="str">
        <f>IFERROR(VLOOKUP(E927, Z!$A$2:$C$4127, 3, FALSE), "")</f>
        <v/>
      </c>
      <c r="G927" s="214"/>
      <c r="H927" s="219"/>
      <c r="I927" s="219"/>
      <c r="J927" s="215"/>
      <c r="K927" s="211"/>
      <c r="L927" s="212"/>
      <c r="M927" s="213" t="str">
        <f>IFERROR(VLOOKUP(L927, Z!$A$2:$C$4127, 3, FALSE), "")</f>
        <v/>
      </c>
      <c r="N927" s="216"/>
      <c r="O927" s="218">
        <f t="shared" si="14"/>
        <v>0</v>
      </c>
    </row>
    <row r="928" spans="2:15" s="66" customFormat="1" ht="12.75" customHeight="1" x14ac:dyDescent="0.2">
      <c r="B928" s="9">
        <v>906</v>
      </c>
      <c r="C928" s="211"/>
      <c r="D928" s="211"/>
      <c r="E928" s="212"/>
      <c r="F928" s="213" t="str">
        <f>IFERROR(VLOOKUP(E928, Z!$A$2:$C$4127, 3, FALSE), "")</f>
        <v/>
      </c>
      <c r="G928" s="214"/>
      <c r="H928" s="219"/>
      <c r="I928" s="219"/>
      <c r="J928" s="215"/>
      <c r="K928" s="211"/>
      <c r="L928" s="212"/>
      <c r="M928" s="213" t="str">
        <f>IFERROR(VLOOKUP(L928, Z!$A$2:$C$4127, 3, FALSE), "")</f>
        <v/>
      </c>
      <c r="N928" s="216"/>
      <c r="O928" s="218">
        <f t="shared" si="14"/>
        <v>0</v>
      </c>
    </row>
    <row r="929" spans="2:15" s="66" customFormat="1" ht="12.75" customHeight="1" x14ac:dyDescent="0.2">
      <c r="B929" s="9">
        <v>907</v>
      </c>
      <c r="C929" s="211"/>
      <c r="D929" s="211"/>
      <c r="E929" s="212"/>
      <c r="F929" s="213" t="str">
        <f>IFERROR(VLOOKUP(E929, Z!$A$2:$C$4127, 3, FALSE), "")</f>
        <v/>
      </c>
      <c r="G929" s="214"/>
      <c r="H929" s="219"/>
      <c r="I929" s="219"/>
      <c r="J929" s="215"/>
      <c r="K929" s="211"/>
      <c r="L929" s="212"/>
      <c r="M929" s="213" t="str">
        <f>IFERROR(VLOOKUP(L929, Z!$A$2:$C$4127, 3, FALSE), "")</f>
        <v/>
      </c>
      <c r="N929" s="216"/>
      <c r="O929" s="218">
        <f t="shared" si="14"/>
        <v>0</v>
      </c>
    </row>
    <row r="930" spans="2:15" s="66" customFormat="1" ht="12.75" customHeight="1" x14ac:dyDescent="0.2">
      <c r="B930" s="9">
        <v>908</v>
      </c>
      <c r="C930" s="211"/>
      <c r="D930" s="211"/>
      <c r="E930" s="212"/>
      <c r="F930" s="213" t="str">
        <f>IFERROR(VLOOKUP(E930, Z!$A$2:$C$4127, 3, FALSE), "")</f>
        <v/>
      </c>
      <c r="G930" s="214"/>
      <c r="H930" s="219"/>
      <c r="I930" s="219"/>
      <c r="J930" s="215"/>
      <c r="K930" s="211"/>
      <c r="L930" s="212"/>
      <c r="M930" s="213" t="str">
        <f>IFERROR(VLOOKUP(L930, Z!$A$2:$C$4127, 3, FALSE), "")</f>
        <v/>
      </c>
      <c r="N930" s="216"/>
      <c r="O930" s="218">
        <f t="shared" si="14"/>
        <v>0</v>
      </c>
    </row>
    <row r="931" spans="2:15" s="66" customFormat="1" ht="12.75" customHeight="1" x14ac:dyDescent="0.2">
      <c r="B931" s="9">
        <v>909</v>
      </c>
      <c r="C931" s="211"/>
      <c r="D931" s="211"/>
      <c r="E931" s="212"/>
      <c r="F931" s="213" t="str">
        <f>IFERROR(VLOOKUP(E931, Z!$A$2:$C$4127, 3, FALSE), "")</f>
        <v/>
      </c>
      <c r="G931" s="214"/>
      <c r="H931" s="219"/>
      <c r="I931" s="219"/>
      <c r="J931" s="215"/>
      <c r="K931" s="211"/>
      <c r="L931" s="212"/>
      <c r="M931" s="213" t="str">
        <f>IFERROR(VLOOKUP(L931, Z!$A$2:$C$4127, 3, FALSE), "")</f>
        <v/>
      </c>
      <c r="N931" s="216"/>
      <c r="O931" s="218">
        <f t="shared" si="14"/>
        <v>0</v>
      </c>
    </row>
    <row r="932" spans="2:15" s="66" customFormat="1" ht="12.75" customHeight="1" x14ac:dyDescent="0.2">
      <c r="B932" s="9">
        <v>910</v>
      </c>
      <c r="C932" s="211"/>
      <c r="D932" s="211"/>
      <c r="E932" s="212"/>
      <c r="F932" s="213" t="str">
        <f>IFERROR(VLOOKUP(E932, Z!$A$2:$C$4127, 3, FALSE), "")</f>
        <v/>
      </c>
      <c r="G932" s="214"/>
      <c r="H932" s="219"/>
      <c r="I932" s="219"/>
      <c r="J932" s="215"/>
      <c r="K932" s="211"/>
      <c r="L932" s="212"/>
      <c r="M932" s="213" t="str">
        <f>IFERROR(VLOOKUP(L932, Z!$A$2:$C$4127, 3, FALSE), "")</f>
        <v/>
      </c>
      <c r="N932" s="216"/>
      <c r="O932" s="218">
        <f t="shared" si="14"/>
        <v>0</v>
      </c>
    </row>
    <row r="933" spans="2:15" s="66" customFormat="1" ht="12.75" customHeight="1" x14ac:dyDescent="0.2">
      <c r="B933" s="9">
        <v>911</v>
      </c>
      <c r="C933" s="211"/>
      <c r="D933" s="211"/>
      <c r="E933" s="212"/>
      <c r="F933" s="213" t="str">
        <f>IFERROR(VLOOKUP(E933, Z!$A$2:$C$4127, 3, FALSE), "")</f>
        <v/>
      </c>
      <c r="G933" s="214"/>
      <c r="H933" s="219"/>
      <c r="I933" s="219"/>
      <c r="J933" s="215"/>
      <c r="K933" s="211"/>
      <c r="L933" s="212"/>
      <c r="M933" s="213" t="str">
        <f>IFERROR(VLOOKUP(L933, Z!$A$2:$C$4127, 3, FALSE), "")</f>
        <v/>
      </c>
      <c r="N933" s="216"/>
      <c r="O933" s="218">
        <f t="shared" si="14"/>
        <v>0</v>
      </c>
    </row>
    <row r="934" spans="2:15" s="66" customFormat="1" ht="12.75" customHeight="1" x14ac:dyDescent="0.2">
      <c r="B934" s="9">
        <v>912</v>
      </c>
      <c r="C934" s="211"/>
      <c r="D934" s="211"/>
      <c r="E934" s="212"/>
      <c r="F934" s="213" t="str">
        <f>IFERROR(VLOOKUP(E934, Z!$A$2:$C$4127, 3, FALSE), "")</f>
        <v/>
      </c>
      <c r="G934" s="214"/>
      <c r="H934" s="219"/>
      <c r="I934" s="219"/>
      <c r="J934" s="215"/>
      <c r="K934" s="211"/>
      <c r="L934" s="212"/>
      <c r="M934" s="213" t="str">
        <f>IFERROR(VLOOKUP(L934, Z!$A$2:$C$4127, 3, FALSE), "")</f>
        <v/>
      </c>
      <c r="N934" s="216"/>
      <c r="O934" s="218">
        <f t="shared" si="14"/>
        <v>0</v>
      </c>
    </row>
    <row r="935" spans="2:15" s="66" customFormat="1" ht="12.75" customHeight="1" x14ac:dyDescent="0.2">
      <c r="B935" s="9">
        <v>913</v>
      </c>
      <c r="C935" s="211"/>
      <c r="D935" s="211"/>
      <c r="E935" s="212"/>
      <c r="F935" s="213" t="str">
        <f>IFERROR(VLOOKUP(E935, Z!$A$2:$C$4127, 3, FALSE), "")</f>
        <v/>
      </c>
      <c r="G935" s="214"/>
      <c r="H935" s="219"/>
      <c r="I935" s="219"/>
      <c r="J935" s="215"/>
      <c r="K935" s="211"/>
      <c r="L935" s="212"/>
      <c r="M935" s="213" t="str">
        <f>IFERROR(VLOOKUP(L935, Z!$A$2:$C$4127, 3, FALSE), "")</f>
        <v/>
      </c>
      <c r="N935" s="216"/>
      <c r="O935" s="218">
        <f t="shared" si="14"/>
        <v>0</v>
      </c>
    </row>
    <row r="936" spans="2:15" s="66" customFormat="1" ht="12.75" customHeight="1" x14ac:dyDescent="0.2">
      <c r="B936" s="9">
        <v>914</v>
      </c>
      <c r="C936" s="211"/>
      <c r="D936" s="211"/>
      <c r="E936" s="212"/>
      <c r="F936" s="213" t="str">
        <f>IFERROR(VLOOKUP(E936, Z!$A$2:$C$4127, 3, FALSE), "")</f>
        <v/>
      </c>
      <c r="G936" s="214"/>
      <c r="H936" s="219"/>
      <c r="I936" s="219"/>
      <c r="J936" s="215"/>
      <c r="K936" s="211"/>
      <c r="L936" s="212"/>
      <c r="M936" s="213" t="str">
        <f>IFERROR(VLOOKUP(L936, Z!$A$2:$C$4127, 3, FALSE), "")</f>
        <v/>
      </c>
      <c r="N936" s="216"/>
      <c r="O936" s="218">
        <f t="shared" si="14"/>
        <v>0</v>
      </c>
    </row>
    <row r="937" spans="2:15" s="66" customFormat="1" ht="12.75" customHeight="1" x14ac:dyDescent="0.2">
      <c r="B937" s="9">
        <v>915</v>
      </c>
      <c r="C937" s="211"/>
      <c r="D937" s="211"/>
      <c r="E937" s="212"/>
      <c r="F937" s="213" t="str">
        <f>IFERROR(VLOOKUP(E937, Z!$A$2:$C$4127, 3, FALSE), "")</f>
        <v/>
      </c>
      <c r="G937" s="214"/>
      <c r="H937" s="219"/>
      <c r="I937" s="219"/>
      <c r="J937" s="215"/>
      <c r="K937" s="211"/>
      <c r="L937" s="212"/>
      <c r="M937" s="213" t="str">
        <f>IFERROR(VLOOKUP(L937, Z!$A$2:$C$4127, 3, FALSE), "")</f>
        <v/>
      </c>
      <c r="N937" s="216"/>
      <c r="O937" s="218">
        <f t="shared" si="14"/>
        <v>0</v>
      </c>
    </row>
    <row r="938" spans="2:15" s="66" customFormat="1" ht="12.75" customHeight="1" x14ac:dyDescent="0.2">
      <c r="B938" s="9">
        <v>916</v>
      </c>
      <c r="C938" s="211"/>
      <c r="D938" s="211"/>
      <c r="E938" s="212"/>
      <c r="F938" s="213" t="str">
        <f>IFERROR(VLOOKUP(E938, Z!$A$2:$C$4127, 3, FALSE), "")</f>
        <v/>
      </c>
      <c r="G938" s="214"/>
      <c r="H938" s="219"/>
      <c r="I938" s="219"/>
      <c r="J938" s="215"/>
      <c r="K938" s="211"/>
      <c r="L938" s="212"/>
      <c r="M938" s="213" t="str">
        <f>IFERROR(VLOOKUP(L938, Z!$A$2:$C$4127, 3, FALSE), "")</f>
        <v/>
      </c>
      <c r="N938" s="216"/>
      <c r="O938" s="218">
        <f t="shared" si="14"/>
        <v>0</v>
      </c>
    </row>
    <row r="939" spans="2:15" s="66" customFormat="1" ht="12.75" customHeight="1" x14ac:dyDescent="0.2">
      <c r="B939" s="9">
        <v>917</v>
      </c>
      <c r="C939" s="211"/>
      <c r="D939" s="211"/>
      <c r="E939" s="212"/>
      <c r="F939" s="213" t="str">
        <f>IFERROR(VLOOKUP(E939, Z!$A$2:$C$4127, 3, FALSE), "")</f>
        <v/>
      </c>
      <c r="G939" s="214"/>
      <c r="H939" s="219"/>
      <c r="I939" s="219"/>
      <c r="J939" s="215"/>
      <c r="K939" s="211"/>
      <c r="L939" s="212"/>
      <c r="M939" s="213" t="str">
        <f>IFERROR(VLOOKUP(L939, Z!$A$2:$C$4127, 3, FALSE), "")</f>
        <v/>
      </c>
      <c r="N939" s="216"/>
      <c r="O939" s="218">
        <f t="shared" si="14"/>
        <v>0</v>
      </c>
    </row>
    <row r="940" spans="2:15" s="66" customFormat="1" ht="12.75" customHeight="1" x14ac:dyDescent="0.2">
      <c r="B940" s="9">
        <v>918</v>
      </c>
      <c r="C940" s="211"/>
      <c r="D940" s="211"/>
      <c r="E940" s="212"/>
      <c r="F940" s="213" t="str">
        <f>IFERROR(VLOOKUP(E940, Z!$A$2:$C$4127, 3, FALSE), "")</f>
        <v/>
      </c>
      <c r="G940" s="214"/>
      <c r="H940" s="219"/>
      <c r="I940" s="219"/>
      <c r="J940" s="215"/>
      <c r="K940" s="211"/>
      <c r="L940" s="212"/>
      <c r="M940" s="213" t="str">
        <f>IFERROR(VLOOKUP(L940, Z!$A$2:$C$4127, 3, FALSE), "")</f>
        <v/>
      </c>
      <c r="N940" s="216"/>
      <c r="O940" s="218">
        <f t="shared" si="14"/>
        <v>0</v>
      </c>
    </row>
    <row r="941" spans="2:15" s="66" customFormat="1" ht="12.75" customHeight="1" x14ac:dyDescent="0.2">
      <c r="B941" s="9">
        <v>919</v>
      </c>
      <c r="C941" s="211"/>
      <c r="D941" s="211"/>
      <c r="E941" s="212"/>
      <c r="F941" s="213" t="str">
        <f>IFERROR(VLOOKUP(E941, Z!$A$2:$C$4127, 3, FALSE), "")</f>
        <v/>
      </c>
      <c r="G941" s="214"/>
      <c r="H941" s="219"/>
      <c r="I941" s="219"/>
      <c r="J941" s="215"/>
      <c r="K941" s="211"/>
      <c r="L941" s="212"/>
      <c r="M941" s="213" t="str">
        <f>IFERROR(VLOOKUP(L941, Z!$A$2:$C$4127, 3, FALSE), "")</f>
        <v/>
      </c>
      <c r="N941" s="216"/>
      <c r="O941" s="218">
        <f t="shared" si="14"/>
        <v>0</v>
      </c>
    </row>
    <row r="942" spans="2:15" s="66" customFormat="1" ht="12.75" customHeight="1" x14ac:dyDescent="0.2">
      <c r="B942" s="9">
        <v>920</v>
      </c>
      <c r="C942" s="211"/>
      <c r="D942" s="211"/>
      <c r="E942" s="212"/>
      <c r="F942" s="213" t="str">
        <f>IFERROR(VLOOKUP(E942, Z!$A$2:$C$4127, 3, FALSE), "")</f>
        <v/>
      </c>
      <c r="G942" s="214"/>
      <c r="H942" s="219"/>
      <c r="I942" s="219"/>
      <c r="J942" s="215"/>
      <c r="K942" s="211"/>
      <c r="L942" s="212"/>
      <c r="M942" s="213" t="str">
        <f>IFERROR(VLOOKUP(L942, Z!$A$2:$C$4127, 3, FALSE), "")</f>
        <v/>
      </c>
      <c r="N942" s="216"/>
      <c r="O942" s="218">
        <f t="shared" si="14"/>
        <v>0</v>
      </c>
    </row>
    <row r="943" spans="2:15" s="66" customFormat="1" ht="12.75" customHeight="1" x14ac:dyDescent="0.2">
      <c r="B943" s="9">
        <v>921</v>
      </c>
      <c r="C943" s="211"/>
      <c r="D943" s="211"/>
      <c r="E943" s="212"/>
      <c r="F943" s="213" t="str">
        <f>IFERROR(VLOOKUP(E943, Z!$A$2:$C$4127, 3, FALSE), "")</f>
        <v/>
      </c>
      <c r="G943" s="214"/>
      <c r="H943" s="219"/>
      <c r="I943" s="219"/>
      <c r="J943" s="215"/>
      <c r="K943" s="211"/>
      <c r="L943" s="212"/>
      <c r="M943" s="213" t="str">
        <f>IFERROR(VLOOKUP(L943, Z!$A$2:$C$4127, 3, FALSE), "")</f>
        <v/>
      </c>
      <c r="N943" s="216"/>
      <c r="O943" s="218">
        <f t="shared" si="14"/>
        <v>0</v>
      </c>
    </row>
    <row r="944" spans="2:15" s="66" customFormat="1" ht="12.75" customHeight="1" x14ac:dyDescent="0.2">
      <c r="B944" s="9">
        <v>922</v>
      </c>
      <c r="C944" s="211"/>
      <c r="D944" s="211"/>
      <c r="E944" s="212"/>
      <c r="F944" s="213" t="str">
        <f>IFERROR(VLOOKUP(E944, Z!$A$2:$C$4127, 3, FALSE), "")</f>
        <v/>
      </c>
      <c r="G944" s="214"/>
      <c r="H944" s="219"/>
      <c r="I944" s="219"/>
      <c r="J944" s="215"/>
      <c r="K944" s="211"/>
      <c r="L944" s="212"/>
      <c r="M944" s="213" t="str">
        <f>IFERROR(VLOOKUP(L944, Z!$A$2:$C$4127, 3, FALSE), "")</f>
        <v/>
      </c>
      <c r="N944" s="216"/>
      <c r="O944" s="218">
        <f t="shared" si="14"/>
        <v>0</v>
      </c>
    </row>
    <row r="945" spans="2:15" s="66" customFormat="1" ht="12.75" customHeight="1" x14ac:dyDescent="0.2">
      <c r="B945" s="9">
        <v>923</v>
      </c>
      <c r="C945" s="211"/>
      <c r="D945" s="211"/>
      <c r="E945" s="212"/>
      <c r="F945" s="213" t="str">
        <f>IFERROR(VLOOKUP(E945, Z!$A$2:$C$4127, 3, FALSE), "")</f>
        <v/>
      </c>
      <c r="G945" s="214"/>
      <c r="H945" s="219"/>
      <c r="I945" s="219"/>
      <c r="J945" s="215"/>
      <c r="K945" s="211"/>
      <c r="L945" s="212"/>
      <c r="M945" s="213" t="str">
        <f>IFERROR(VLOOKUP(L945, Z!$A$2:$C$4127, 3, FALSE), "")</f>
        <v/>
      </c>
      <c r="N945" s="216"/>
      <c r="O945" s="218">
        <f t="shared" si="14"/>
        <v>0</v>
      </c>
    </row>
    <row r="946" spans="2:15" s="66" customFormat="1" ht="12.75" customHeight="1" x14ac:dyDescent="0.2">
      <c r="B946" s="9">
        <v>924</v>
      </c>
      <c r="C946" s="211"/>
      <c r="D946" s="211"/>
      <c r="E946" s="212"/>
      <c r="F946" s="213" t="str">
        <f>IFERROR(VLOOKUP(E946, Z!$A$2:$C$4127, 3, FALSE), "")</f>
        <v/>
      </c>
      <c r="G946" s="214"/>
      <c r="H946" s="219"/>
      <c r="I946" s="219"/>
      <c r="J946" s="215"/>
      <c r="K946" s="211"/>
      <c r="L946" s="212"/>
      <c r="M946" s="213" t="str">
        <f>IFERROR(VLOOKUP(L946, Z!$A$2:$C$4127, 3, FALSE), "")</f>
        <v/>
      </c>
      <c r="N946" s="216"/>
      <c r="O946" s="218">
        <f t="shared" si="14"/>
        <v>0</v>
      </c>
    </row>
    <row r="947" spans="2:15" s="66" customFormat="1" ht="12.75" customHeight="1" x14ac:dyDescent="0.2">
      <c r="B947" s="9">
        <v>925</v>
      </c>
      <c r="C947" s="211"/>
      <c r="D947" s="211"/>
      <c r="E947" s="212"/>
      <c r="F947" s="213" t="str">
        <f>IFERROR(VLOOKUP(E947, Z!$A$2:$C$4127, 3, FALSE), "")</f>
        <v/>
      </c>
      <c r="G947" s="214"/>
      <c r="H947" s="219"/>
      <c r="I947" s="219"/>
      <c r="J947" s="215"/>
      <c r="K947" s="211"/>
      <c r="L947" s="212"/>
      <c r="M947" s="213" t="str">
        <f>IFERROR(VLOOKUP(L947, Z!$A$2:$C$4127, 3, FALSE), "")</f>
        <v/>
      </c>
      <c r="N947" s="216"/>
      <c r="O947" s="218">
        <f t="shared" si="14"/>
        <v>0</v>
      </c>
    </row>
    <row r="948" spans="2:15" s="66" customFormat="1" ht="12.75" customHeight="1" x14ac:dyDescent="0.2">
      <c r="B948" s="9">
        <v>926</v>
      </c>
      <c r="C948" s="211"/>
      <c r="D948" s="211"/>
      <c r="E948" s="212"/>
      <c r="F948" s="213" t="str">
        <f>IFERROR(VLOOKUP(E948, Z!$A$2:$C$4127, 3, FALSE), "")</f>
        <v/>
      </c>
      <c r="G948" s="214"/>
      <c r="H948" s="219"/>
      <c r="I948" s="219"/>
      <c r="J948" s="215"/>
      <c r="K948" s="211"/>
      <c r="L948" s="212"/>
      <c r="M948" s="213" t="str">
        <f>IFERROR(VLOOKUP(L948, Z!$A$2:$C$4127, 3, FALSE), "")</f>
        <v/>
      </c>
      <c r="N948" s="216"/>
      <c r="O948" s="218">
        <f t="shared" si="14"/>
        <v>0</v>
      </c>
    </row>
    <row r="949" spans="2:15" s="66" customFormat="1" ht="12.75" customHeight="1" x14ac:dyDescent="0.2">
      <c r="B949" s="9">
        <v>927</v>
      </c>
      <c r="C949" s="211"/>
      <c r="D949" s="211"/>
      <c r="E949" s="212"/>
      <c r="F949" s="213" t="str">
        <f>IFERROR(VLOOKUP(E949, Z!$A$2:$C$4127, 3, FALSE), "")</f>
        <v/>
      </c>
      <c r="G949" s="214"/>
      <c r="H949" s="219"/>
      <c r="I949" s="219"/>
      <c r="J949" s="215"/>
      <c r="K949" s="211"/>
      <c r="L949" s="212"/>
      <c r="M949" s="213" t="str">
        <f>IFERROR(VLOOKUP(L949, Z!$A$2:$C$4127, 3, FALSE), "")</f>
        <v/>
      </c>
      <c r="N949" s="216"/>
      <c r="O949" s="218">
        <f t="shared" si="14"/>
        <v>0</v>
      </c>
    </row>
    <row r="950" spans="2:15" s="66" customFormat="1" ht="12.75" customHeight="1" x14ac:dyDescent="0.2">
      <c r="B950" s="9">
        <v>928</v>
      </c>
      <c r="C950" s="211"/>
      <c r="D950" s="211"/>
      <c r="E950" s="212"/>
      <c r="F950" s="213" t="str">
        <f>IFERROR(VLOOKUP(E950, Z!$A$2:$C$4127, 3, FALSE), "")</f>
        <v/>
      </c>
      <c r="G950" s="214"/>
      <c r="H950" s="219"/>
      <c r="I950" s="219"/>
      <c r="J950" s="215"/>
      <c r="K950" s="211"/>
      <c r="L950" s="212"/>
      <c r="M950" s="213" t="str">
        <f>IFERROR(VLOOKUP(L950, Z!$A$2:$C$4127, 3, FALSE), "")</f>
        <v/>
      </c>
      <c r="N950" s="216"/>
      <c r="O950" s="218">
        <f t="shared" si="14"/>
        <v>0</v>
      </c>
    </row>
    <row r="951" spans="2:15" s="66" customFormat="1" ht="12.75" customHeight="1" x14ac:dyDescent="0.2">
      <c r="B951" s="9">
        <v>929</v>
      </c>
      <c r="C951" s="211"/>
      <c r="D951" s="211"/>
      <c r="E951" s="212"/>
      <c r="F951" s="213" t="str">
        <f>IFERROR(VLOOKUP(E951, Z!$A$2:$C$4127, 3, FALSE), "")</f>
        <v/>
      </c>
      <c r="G951" s="214"/>
      <c r="H951" s="219"/>
      <c r="I951" s="219"/>
      <c r="J951" s="215"/>
      <c r="K951" s="211"/>
      <c r="L951" s="212"/>
      <c r="M951" s="213" t="str">
        <f>IFERROR(VLOOKUP(L951, Z!$A$2:$C$4127, 3, FALSE), "")</f>
        <v/>
      </c>
      <c r="N951" s="216"/>
      <c r="O951" s="218">
        <f t="shared" si="14"/>
        <v>0</v>
      </c>
    </row>
    <row r="952" spans="2:15" s="66" customFormat="1" ht="12.75" customHeight="1" x14ac:dyDescent="0.2">
      <c r="B952" s="9">
        <v>930</v>
      </c>
      <c r="C952" s="211"/>
      <c r="D952" s="211"/>
      <c r="E952" s="212"/>
      <c r="F952" s="213" t="str">
        <f>IFERROR(VLOOKUP(E952, Z!$A$2:$C$4127, 3, FALSE), "")</f>
        <v/>
      </c>
      <c r="G952" s="214"/>
      <c r="H952" s="219"/>
      <c r="I952" s="219"/>
      <c r="J952" s="215"/>
      <c r="K952" s="211"/>
      <c r="L952" s="212"/>
      <c r="M952" s="213" t="str">
        <f>IFERROR(VLOOKUP(L952, Z!$A$2:$C$4127, 3, FALSE), "")</f>
        <v/>
      </c>
      <c r="N952" s="216"/>
      <c r="O952" s="218">
        <f t="shared" si="14"/>
        <v>0</v>
      </c>
    </row>
    <row r="953" spans="2:15" s="66" customFormat="1" ht="12.75" customHeight="1" x14ac:dyDescent="0.2">
      <c r="B953" s="9">
        <v>931</v>
      </c>
      <c r="C953" s="211"/>
      <c r="D953" s="211"/>
      <c r="E953" s="212"/>
      <c r="F953" s="213" t="str">
        <f>IFERROR(VLOOKUP(E953, Z!$A$2:$C$4127, 3, FALSE), "")</f>
        <v/>
      </c>
      <c r="G953" s="214"/>
      <c r="H953" s="219"/>
      <c r="I953" s="219"/>
      <c r="J953" s="215"/>
      <c r="K953" s="211"/>
      <c r="L953" s="212"/>
      <c r="M953" s="213" t="str">
        <f>IFERROR(VLOOKUP(L953, Z!$A$2:$C$4127, 3, FALSE), "")</f>
        <v/>
      </c>
      <c r="N953" s="216"/>
      <c r="O953" s="218">
        <f t="shared" si="14"/>
        <v>0</v>
      </c>
    </row>
    <row r="954" spans="2:15" s="66" customFormat="1" ht="12.75" customHeight="1" x14ac:dyDescent="0.2">
      <c r="B954" s="9">
        <v>932</v>
      </c>
      <c r="C954" s="211"/>
      <c r="D954" s="211"/>
      <c r="E954" s="212"/>
      <c r="F954" s="213" t="str">
        <f>IFERROR(VLOOKUP(E954, Z!$A$2:$C$4127, 3, FALSE), "")</f>
        <v/>
      </c>
      <c r="G954" s="214"/>
      <c r="H954" s="219"/>
      <c r="I954" s="219"/>
      <c r="J954" s="215"/>
      <c r="K954" s="211"/>
      <c r="L954" s="212"/>
      <c r="M954" s="213" t="str">
        <f>IFERROR(VLOOKUP(L954, Z!$A$2:$C$4127, 3, FALSE), "")</f>
        <v/>
      </c>
      <c r="N954" s="216"/>
      <c r="O954" s="218">
        <f t="shared" si="14"/>
        <v>0</v>
      </c>
    </row>
    <row r="955" spans="2:15" s="66" customFormat="1" ht="12.75" customHeight="1" x14ac:dyDescent="0.2">
      <c r="B955" s="9">
        <v>933</v>
      </c>
      <c r="C955" s="211"/>
      <c r="D955" s="211"/>
      <c r="E955" s="212"/>
      <c r="F955" s="213" t="str">
        <f>IFERROR(VLOOKUP(E955, Z!$A$2:$C$4127, 3, FALSE), "")</f>
        <v/>
      </c>
      <c r="G955" s="214"/>
      <c r="H955" s="219"/>
      <c r="I955" s="219"/>
      <c r="J955" s="215"/>
      <c r="K955" s="211"/>
      <c r="L955" s="212"/>
      <c r="M955" s="213" t="str">
        <f>IFERROR(VLOOKUP(L955, Z!$A$2:$C$4127, 3, FALSE), "")</f>
        <v/>
      </c>
      <c r="N955" s="216"/>
      <c r="O955" s="218">
        <f t="shared" si="14"/>
        <v>0</v>
      </c>
    </row>
    <row r="956" spans="2:15" s="66" customFormat="1" ht="12.75" customHeight="1" x14ac:dyDescent="0.2">
      <c r="B956" s="9">
        <v>934</v>
      </c>
      <c r="C956" s="211"/>
      <c r="D956" s="211"/>
      <c r="E956" s="212"/>
      <c r="F956" s="213" t="str">
        <f>IFERROR(VLOOKUP(E956, Z!$A$2:$C$4127, 3, FALSE), "")</f>
        <v/>
      </c>
      <c r="G956" s="214"/>
      <c r="H956" s="219"/>
      <c r="I956" s="219"/>
      <c r="J956" s="215"/>
      <c r="K956" s="211"/>
      <c r="L956" s="212"/>
      <c r="M956" s="213" t="str">
        <f>IFERROR(VLOOKUP(L956, Z!$A$2:$C$4127, 3, FALSE), "")</f>
        <v/>
      </c>
      <c r="N956" s="216"/>
      <c r="O956" s="218">
        <f t="shared" si="14"/>
        <v>0</v>
      </c>
    </row>
    <row r="957" spans="2:15" s="66" customFormat="1" ht="12.75" customHeight="1" x14ac:dyDescent="0.2">
      <c r="B957" s="9">
        <v>935</v>
      </c>
      <c r="C957" s="211"/>
      <c r="D957" s="211"/>
      <c r="E957" s="212"/>
      <c r="F957" s="213" t="str">
        <f>IFERROR(VLOOKUP(E957, Z!$A$2:$C$4127, 3, FALSE), "")</f>
        <v/>
      </c>
      <c r="G957" s="214"/>
      <c r="H957" s="219"/>
      <c r="I957" s="219"/>
      <c r="J957" s="215"/>
      <c r="K957" s="211"/>
      <c r="L957" s="212"/>
      <c r="M957" s="213" t="str">
        <f>IFERROR(VLOOKUP(L957, Z!$A$2:$C$4127, 3, FALSE), "")</f>
        <v/>
      </c>
      <c r="N957" s="216"/>
      <c r="O957" s="218">
        <f t="shared" si="14"/>
        <v>0</v>
      </c>
    </row>
    <row r="958" spans="2:15" s="66" customFormat="1" ht="12.75" customHeight="1" x14ac:dyDescent="0.2">
      <c r="B958" s="9">
        <v>936</v>
      </c>
      <c r="C958" s="211"/>
      <c r="D958" s="211"/>
      <c r="E958" s="212"/>
      <c r="F958" s="213" t="str">
        <f>IFERROR(VLOOKUP(E958, Z!$A$2:$C$4127, 3, FALSE), "")</f>
        <v/>
      </c>
      <c r="G958" s="214"/>
      <c r="H958" s="219"/>
      <c r="I958" s="219"/>
      <c r="J958" s="215"/>
      <c r="K958" s="211"/>
      <c r="L958" s="212"/>
      <c r="M958" s="213" t="str">
        <f>IFERROR(VLOOKUP(L958, Z!$A$2:$C$4127, 3, FALSE), "")</f>
        <v/>
      </c>
      <c r="N958" s="216"/>
      <c r="O958" s="218">
        <f t="shared" si="14"/>
        <v>0</v>
      </c>
    </row>
    <row r="959" spans="2:15" s="66" customFormat="1" ht="12.75" customHeight="1" x14ac:dyDescent="0.2">
      <c r="B959" s="9">
        <v>937</v>
      </c>
      <c r="C959" s="211"/>
      <c r="D959" s="211"/>
      <c r="E959" s="212"/>
      <c r="F959" s="213" t="str">
        <f>IFERROR(VLOOKUP(E959, Z!$A$2:$C$4127, 3, FALSE), "")</f>
        <v/>
      </c>
      <c r="G959" s="214"/>
      <c r="H959" s="219"/>
      <c r="I959" s="219"/>
      <c r="J959" s="215"/>
      <c r="K959" s="211"/>
      <c r="L959" s="212"/>
      <c r="M959" s="213" t="str">
        <f>IFERROR(VLOOKUP(L959, Z!$A$2:$C$4127, 3, FALSE), "")</f>
        <v/>
      </c>
      <c r="N959" s="216"/>
      <c r="O959" s="218">
        <f t="shared" si="14"/>
        <v>0</v>
      </c>
    </row>
    <row r="960" spans="2:15" s="66" customFormat="1" ht="12.75" customHeight="1" x14ac:dyDescent="0.2">
      <c r="B960" s="9">
        <v>938</v>
      </c>
      <c r="C960" s="211"/>
      <c r="D960" s="211"/>
      <c r="E960" s="212"/>
      <c r="F960" s="213" t="str">
        <f>IFERROR(VLOOKUP(E960, Z!$A$2:$C$4127, 3, FALSE), "")</f>
        <v/>
      </c>
      <c r="G960" s="214"/>
      <c r="H960" s="219"/>
      <c r="I960" s="219"/>
      <c r="J960" s="215"/>
      <c r="K960" s="211"/>
      <c r="L960" s="212"/>
      <c r="M960" s="213" t="str">
        <f>IFERROR(VLOOKUP(L960, Z!$A$2:$C$4127, 3, FALSE), "")</f>
        <v/>
      </c>
      <c r="N960" s="216"/>
      <c r="O960" s="218">
        <f t="shared" si="14"/>
        <v>0</v>
      </c>
    </row>
    <row r="961" spans="2:15" s="66" customFormat="1" ht="12.75" customHeight="1" x14ac:dyDescent="0.2">
      <c r="B961" s="9">
        <v>939</v>
      </c>
      <c r="C961" s="211"/>
      <c r="D961" s="211"/>
      <c r="E961" s="212"/>
      <c r="F961" s="213" t="str">
        <f>IFERROR(VLOOKUP(E961, Z!$A$2:$C$4127, 3, FALSE), "")</f>
        <v/>
      </c>
      <c r="G961" s="214"/>
      <c r="H961" s="219"/>
      <c r="I961" s="219"/>
      <c r="J961" s="215"/>
      <c r="K961" s="211"/>
      <c r="L961" s="212"/>
      <c r="M961" s="213" t="str">
        <f>IFERROR(VLOOKUP(L961, Z!$A$2:$C$4127, 3, FALSE), "")</f>
        <v/>
      </c>
      <c r="N961" s="216"/>
      <c r="O961" s="218">
        <f t="shared" si="14"/>
        <v>0</v>
      </c>
    </row>
    <row r="962" spans="2:15" s="66" customFormat="1" ht="12.75" customHeight="1" x14ac:dyDescent="0.2">
      <c r="B962" s="9">
        <v>940</v>
      </c>
      <c r="C962" s="211"/>
      <c r="D962" s="211"/>
      <c r="E962" s="212"/>
      <c r="F962" s="213" t="str">
        <f>IFERROR(VLOOKUP(E962, Z!$A$2:$C$4127, 3, FALSE), "")</f>
        <v/>
      </c>
      <c r="G962" s="214"/>
      <c r="H962" s="219"/>
      <c r="I962" s="219"/>
      <c r="J962" s="215"/>
      <c r="K962" s="211"/>
      <c r="L962" s="212"/>
      <c r="M962" s="213" t="str">
        <f>IFERROR(VLOOKUP(L962, Z!$A$2:$C$4127, 3, FALSE), "")</f>
        <v/>
      </c>
      <c r="N962" s="216"/>
      <c r="O962" s="218">
        <f t="shared" si="14"/>
        <v>0</v>
      </c>
    </row>
    <row r="963" spans="2:15" s="66" customFormat="1" ht="12.75" customHeight="1" x14ac:dyDescent="0.2">
      <c r="B963" s="9">
        <v>941</v>
      </c>
      <c r="C963" s="211"/>
      <c r="D963" s="211"/>
      <c r="E963" s="212"/>
      <c r="F963" s="213" t="str">
        <f>IFERROR(VLOOKUP(E963, Z!$A$2:$C$4127, 3, FALSE), "")</f>
        <v/>
      </c>
      <c r="G963" s="214"/>
      <c r="H963" s="219"/>
      <c r="I963" s="219"/>
      <c r="J963" s="215"/>
      <c r="K963" s="211"/>
      <c r="L963" s="212"/>
      <c r="M963" s="213" t="str">
        <f>IFERROR(VLOOKUP(L963, Z!$A$2:$C$4127, 3, FALSE), "")</f>
        <v/>
      </c>
      <c r="N963" s="216"/>
      <c r="O963" s="218">
        <f t="shared" si="14"/>
        <v>0</v>
      </c>
    </row>
    <row r="964" spans="2:15" s="66" customFormat="1" ht="12.75" customHeight="1" x14ac:dyDescent="0.2">
      <c r="B964" s="9">
        <v>942</v>
      </c>
      <c r="C964" s="211"/>
      <c r="D964" s="211"/>
      <c r="E964" s="212"/>
      <c r="F964" s="213" t="str">
        <f>IFERROR(VLOOKUP(E964, Z!$A$2:$C$4127, 3, FALSE), "")</f>
        <v/>
      </c>
      <c r="G964" s="214"/>
      <c r="H964" s="219"/>
      <c r="I964" s="219"/>
      <c r="J964" s="215"/>
      <c r="K964" s="211"/>
      <c r="L964" s="212"/>
      <c r="M964" s="213" t="str">
        <f>IFERROR(VLOOKUP(L964, Z!$A$2:$C$4127, 3, FALSE), "")</f>
        <v/>
      </c>
      <c r="N964" s="216"/>
      <c r="O964" s="218">
        <f t="shared" si="14"/>
        <v>0</v>
      </c>
    </row>
    <row r="965" spans="2:15" s="66" customFormat="1" ht="12.75" customHeight="1" x14ac:dyDescent="0.2">
      <c r="B965" s="9">
        <v>943</v>
      </c>
      <c r="C965" s="211"/>
      <c r="D965" s="211"/>
      <c r="E965" s="212"/>
      <c r="F965" s="213" t="str">
        <f>IFERROR(VLOOKUP(E965, Z!$A$2:$C$4127, 3, FALSE), "")</f>
        <v/>
      </c>
      <c r="G965" s="214"/>
      <c r="H965" s="219"/>
      <c r="I965" s="219"/>
      <c r="J965" s="215"/>
      <c r="K965" s="211"/>
      <c r="L965" s="212"/>
      <c r="M965" s="213" t="str">
        <f>IFERROR(VLOOKUP(L965, Z!$A$2:$C$4127, 3, FALSE), "")</f>
        <v/>
      </c>
      <c r="N965" s="216"/>
      <c r="O965" s="218">
        <f t="shared" si="14"/>
        <v>0</v>
      </c>
    </row>
    <row r="966" spans="2:15" s="66" customFormat="1" ht="12.75" customHeight="1" x14ac:dyDescent="0.2">
      <c r="B966" s="9">
        <v>944</v>
      </c>
      <c r="C966" s="211"/>
      <c r="D966" s="211"/>
      <c r="E966" s="212"/>
      <c r="F966" s="213" t="str">
        <f>IFERROR(VLOOKUP(E966, Z!$A$2:$C$4127, 3, FALSE), "")</f>
        <v/>
      </c>
      <c r="G966" s="214"/>
      <c r="H966" s="219"/>
      <c r="I966" s="219"/>
      <c r="J966" s="215"/>
      <c r="K966" s="211"/>
      <c r="L966" s="212"/>
      <c r="M966" s="213" t="str">
        <f>IFERROR(VLOOKUP(L966, Z!$A$2:$C$4127, 3, FALSE), "")</f>
        <v/>
      </c>
      <c r="N966" s="216"/>
      <c r="O966" s="218">
        <f t="shared" si="14"/>
        <v>0</v>
      </c>
    </row>
    <row r="967" spans="2:15" s="66" customFormat="1" ht="12.75" customHeight="1" x14ac:dyDescent="0.2">
      <c r="B967" s="9">
        <v>945</v>
      </c>
      <c r="C967" s="211"/>
      <c r="D967" s="211"/>
      <c r="E967" s="212"/>
      <c r="F967" s="213" t="str">
        <f>IFERROR(VLOOKUP(E967, Z!$A$2:$C$4127, 3, FALSE), "")</f>
        <v/>
      </c>
      <c r="G967" s="214"/>
      <c r="H967" s="219"/>
      <c r="I967" s="219"/>
      <c r="J967" s="215"/>
      <c r="K967" s="211"/>
      <c r="L967" s="212"/>
      <c r="M967" s="213" t="str">
        <f>IFERROR(VLOOKUP(L967, Z!$A$2:$C$4127, 3, FALSE), "")</f>
        <v/>
      </c>
      <c r="N967" s="216"/>
      <c r="O967" s="218">
        <f t="shared" si="14"/>
        <v>0</v>
      </c>
    </row>
    <row r="968" spans="2:15" s="66" customFormat="1" ht="12.75" customHeight="1" x14ac:dyDescent="0.2">
      <c r="B968" s="9">
        <v>946</v>
      </c>
      <c r="C968" s="211"/>
      <c r="D968" s="211"/>
      <c r="E968" s="212"/>
      <c r="F968" s="213" t="str">
        <f>IFERROR(VLOOKUP(E968, Z!$A$2:$C$4127, 3, FALSE), "")</f>
        <v/>
      </c>
      <c r="G968" s="214"/>
      <c r="H968" s="219"/>
      <c r="I968" s="219"/>
      <c r="J968" s="215"/>
      <c r="K968" s="211"/>
      <c r="L968" s="212"/>
      <c r="M968" s="213" t="str">
        <f>IFERROR(VLOOKUP(L968, Z!$A$2:$C$4127, 3, FALSE), "")</f>
        <v/>
      </c>
      <c r="N968" s="216"/>
      <c r="O968" s="218">
        <f t="shared" si="14"/>
        <v>0</v>
      </c>
    </row>
    <row r="969" spans="2:15" s="66" customFormat="1" ht="12.75" customHeight="1" x14ac:dyDescent="0.2">
      <c r="B969" s="9">
        <v>947</v>
      </c>
      <c r="C969" s="211"/>
      <c r="D969" s="211"/>
      <c r="E969" s="212"/>
      <c r="F969" s="213" t="str">
        <f>IFERROR(VLOOKUP(E969, Z!$A$2:$C$4127, 3, FALSE), "")</f>
        <v/>
      </c>
      <c r="G969" s="214"/>
      <c r="H969" s="219"/>
      <c r="I969" s="219"/>
      <c r="J969" s="215"/>
      <c r="K969" s="211"/>
      <c r="L969" s="212"/>
      <c r="M969" s="213" t="str">
        <f>IFERROR(VLOOKUP(L969, Z!$A$2:$C$4127, 3, FALSE), "")</f>
        <v/>
      </c>
      <c r="N969" s="216"/>
      <c r="O969" s="218">
        <f t="shared" si="14"/>
        <v>0</v>
      </c>
    </row>
    <row r="970" spans="2:15" s="66" customFormat="1" ht="12.75" customHeight="1" x14ac:dyDescent="0.2">
      <c r="B970" s="9">
        <v>948</v>
      </c>
      <c r="C970" s="211"/>
      <c r="D970" s="211"/>
      <c r="E970" s="212"/>
      <c r="F970" s="213" t="str">
        <f>IFERROR(VLOOKUP(E970, Z!$A$2:$C$4127, 3, FALSE), "")</f>
        <v/>
      </c>
      <c r="G970" s="214"/>
      <c r="H970" s="219"/>
      <c r="I970" s="219"/>
      <c r="J970" s="215"/>
      <c r="K970" s="211"/>
      <c r="L970" s="212"/>
      <c r="M970" s="213" t="str">
        <f>IFERROR(VLOOKUP(L970, Z!$A$2:$C$4127, 3, FALSE), "")</f>
        <v/>
      </c>
      <c r="N970" s="216"/>
      <c r="O970" s="218">
        <f t="shared" si="14"/>
        <v>0</v>
      </c>
    </row>
    <row r="971" spans="2:15" s="66" customFormat="1" ht="12.75" customHeight="1" x14ac:dyDescent="0.2">
      <c r="B971" s="9">
        <v>949</v>
      </c>
      <c r="C971" s="211"/>
      <c r="D971" s="211"/>
      <c r="E971" s="212"/>
      <c r="F971" s="213" t="str">
        <f>IFERROR(VLOOKUP(E971, Z!$A$2:$C$4127, 3, FALSE), "")</f>
        <v/>
      </c>
      <c r="G971" s="214"/>
      <c r="H971" s="219"/>
      <c r="I971" s="219"/>
      <c r="J971" s="215"/>
      <c r="K971" s="211"/>
      <c r="L971" s="212"/>
      <c r="M971" s="213" t="str">
        <f>IFERROR(VLOOKUP(L971, Z!$A$2:$C$4127, 3, FALSE), "")</f>
        <v/>
      </c>
      <c r="N971" s="216"/>
      <c r="O971" s="218">
        <f t="shared" si="14"/>
        <v>0</v>
      </c>
    </row>
    <row r="972" spans="2:15" s="66" customFormat="1" ht="12.75" customHeight="1" x14ac:dyDescent="0.2">
      <c r="B972" s="9">
        <v>950</v>
      </c>
      <c r="C972" s="211"/>
      <c r="D972" s="211"/>
      <c r="E972" s="212"/>
      <c r="F972" s="213" t="str">
        <f>IFERROR(VLOOKUP(E972, Z!$A$2:$C$4127, 3, FALSE), "")</f>
        <v/>
      </c>
      <c r="G972" s="214"/>
      <c r="H972" s="219"/>
      <c r="I972" s="219"/>
      <c r="J972" s="215"/>
      <c r="K972" s="211"/>
      <c r="L972" s="212"/>
      <c r="M972" s="213" t="str">
        <f>IFERROR(VLOOKUP(L972, Z!$A$2:$C$4127, 3, FALSE), "")</f>
        <v/>
      </c>
      <c r="N972" s="216"/>
      <c r="O972" s="218">
        <f t="shared" si="14"/>
        <v>0</v>
      </c>
    </row>
    <row r="973" spans="2:15" s="66" customFormat="1" ht="12.75" customHeight="1" x14ac:dyDescent="0.2">
      <c r="B973" s="9">
        <v>951</v>
      </c>
      <c r="C973" s="211"/>
      <c r="D973" s="211"/>
      <c r="E973" s="212"/>
      <c r="F973" s="213" t="str">
        <f>IFERROR(VLOOKUP(E973, Z!$A$2:$C$4127, 3, FALSE), "")</f>
        <v/>
      </c>
      <c r="G973" s="214"/>
      <c r="H973" s="219"/>
      <c r="I973" s="219"/>
      <c r="J973" s="215"/>
      <c r="K973" s="211"/>
      <c r="L973" s="212"/>
      <c r="M973" s="213" t="str">
        <f>IFERROR(VLOOKUP(L973, Z!$A$2:$C$4127, 3, FALSE), "")</f>
        <v/>
      </c>
      <c r="N973" s="216"/>
      <c r="O973" s="218">
        <f t="shared" si="14"/>
        <v>0</v>
      </c>
    </row>
    <row r="974" spans="2:15" s="66" customFormat="1" ht="12.75" customHeight="1" x14ac:dyDescent="0.2">
      <c r="B974" s="9">
        <v>952</v>
      </c>
      <c r="C974" s="211"/>
      <c r="D974" s="211"/>
      <c r="E974" s="212"/>
      <c r="F974" s="213" t="str">
        <f>IFERROR(VLOOKUP(E974, Z!$A$2:$C$4127, 3, FALSE), "")</f>
        <v/>
      </c>
      <c r="G974" s="214"/>
      <c r="H974" s="219"/>
      <c r="I974" s="219"/>
      <c r="J974" s="215"/>
      <c r="K974" s="211"/>
      <c r="L974" s="212"/>
      <c r="M974" s="213" t="str">
        <f>IFERROR(VLOOKUP(L974, Z!$A$2:$C$4127, 3, FALSE), "")</f>
        <v/>
      </c>
      <c r="N974" s="216"/>
      <c r="O974" s="218">
        <f t="shared" si="14"/>
        <v>0</v>
      </c>
    </row>
    <row r="975" spans="2:15" s="66" customFormat="1" ht="12.75" customHeight="1" x14ac:dyDescent="0.2">
      <c r="B975" s="9">
        <v>953</v>
      </c>
      <c r="C975" s="211"/>
      <c r="D975" s="211"/>
      <c r="E975" s="212"/>
      <c r="F975" s="213" t="str">
        <f>IFERROR(VLOOKUP(E975, Z!$A$2:$C$4127, 3, FALSE), "")</f>
        <v/>
      </c>
      <c r="G975" s="214"/>
      <c r="H975" s="219"/>
      <c r="I975" s="219"/>
      <c r="J975" s="215"/>
      <c r="K975" s="211"/>
      <c r="L975" s="212"/>
      <c r="M975" s="213" t="str">
        <f>IFERROR(VLOOKUP(L975, Z!$A$2:$C$4127, 3, FALSE), "")</f>
        <v/>
      </c>
      <c r="N975" s="216"/>
      <c r="O975" s="218">
        <f t="shared" si="14"/>
        <v>0</v>
      </c>
    </row>
    <row r="976" spans="2:15" s="66" customFormat="1" ht="12.75" customHeight="1" x14ac:dyDescent="0.2">
      <c r="B976" s="9">
        <v>954</v>
      </c>
      <c r="C976" s="211"/>
      <c r="D976" s="211"/>
      <c r="E976" s="212"/>
      <c r="F976" s="213" t="str">
        <f>IFERROR(VLOOKUP(E976, Z!$A$2:$C$4127, 3, FALSE), "")</f>
        <v/>
      </c>
      <c r="G976" s="214"/>
      <c r="H976" s="219"/>
      <c r="I976" s="219"/>
      <c r="J976" s="215"/>
      <c r="K976" s="211"/>
      <c r="L976" s="212"/>
      <c r="M976" s="213" t="str">
        <f>IFERROR(VLOOKUP(L976, Z!$A$2:$C$4127, 3, FALSE), "")</f>
        <v/>
      </c>
      <c r="N976" s="216"/>
      <c r="O976" s="218">
        <f t="shared" si="14"/>
        <v>0</v>
      </c>
    </row>
    <row r="977" spans="2:15" s="66" customFormat="1" ht="12.75" customHeight="1" x14ac:dyDescent="0.2">
      <c r="B977" s="9">
        <v>955</v>
      </c>
      <c r="C977" s="211"/>
      <c r="D977" s="211"/>
      <c r="E977" s="212"/>
      <c r="F977" s="213" t="str">
        <f>IFERROR(VLOOKUP(E977, Z!$A$2:$C$4127, 3, FALSE), "")</f>
        <v/>
      </c>
      <c r="G977" s="214"/>
      <c r="H977" s="219"/>
      <c r="I977" s="219"/>
      <c r="J977" s="215"/>
      <c r="K977" s="211"/>
      <c r="L977" s="212"/>
      <c r="M977" s="213" t="str">
        <f>IFERROR(VLOOKUP(L977, Z!$A$2:$C$4127, 3, FALSE), "")</f>
        <v/>
      </c>
      <c r="N977" s="216"/>
      <c r="O977" s="218">
        <f t="shared" si="14"/>
        <v>0</v>
      </c>
    </row>
    <row r="978" spans="2:15" s="66" customFormat="1" ht="12.75" customHeight="1" x14ac:dyDescent="0.2">
      <c r="B978" s="9">
        <v>956</v>
      </c>
      <c r="C978" s="211"/>
      <c r="D978" s="211"/>
      <c r="E978" s="212"/>
      <c r="F978" s="213" t="str">
        <f>IFERROR(VLOOKUP(E978, Z!$A$2:$C$4127, 3, FALSE), "")</f>
        <v/>
      </c>
      <c r="G978" s="214"/>
      <c r="H978" s="219"/>
      <c r="I978" s="219"/>
      <c r="J978" s="215"/>
      <c r="K978" s="211"/>
      <c r="L978" s="212"/>
      <c r="M978" s="213" t="str">
        <f>IFERROR(VLOOKUP(L978, Z!$A$2:$C$4127, 3, FALSE), "")</f>
        <v/>
      </c>
      <c r="N978" s="216"/>
      <c r="O978" s="218">
        <f t="shared" si="14"/>
        <v>0</v>
      </c>
    </row>
    <row r="979" spans="2:15" s="66" customFormat="1" ht="12.75" customHeight="1" x14ac:dyDescent="0.2">
      <c r="B979" s="9">
        <v>957</v>
      </c>
      <c r="C979" s="211"/>
      <c r="D979" s="211"/>
      <c r="E979" s="212"/>
      <c r="F979" s="213" t="str">
        <f>IFERROR(VLOOKUP(E979, Z!$A$2:$C$4127, 3, FALSE), "")</f>
        <v/>
      </c>
      <c r="G979" s="214"/>
      <c r="H979" s="219"/>
      <c r="I979" s="219"/>
      <c r="J979" s="215"/>
      <c r="K979" s="211"/>
      <c r="L979" s="212"/>
      <c r="M979" s="213" t="str">
        <f>IFERROR(VLOOKUP(L979, Z!$A$2:$C$4127, 3, FALSE), "")</f>
        <v/>
      </c>
      <c r="N979" s="216"/>
      <c r="O979" s="218">
        <f t="shared" si="14"/>
        <v>0</v>
      </c>
    </row>
    <row r="980" spans="2:15" s="66" customFormat="1" ht="12.75" customHeight="1" x14ac:dyDescent="0.2">
      <c r="B980" s="9">
        <v>958</v>
      </c>
      <c r="C980" s="211"/>
      <c r="D980" s="211"/>
      <c r="E980" s="212"/>
      <c r="F980" s="213" t="str">
        <f>IFERROR(VLOOKUP(E980, Z!$A$2:$C$4127, 3, FALSE), "")</f>
        <v/>
      </c>
      <c r="G980" s="214"/>
      <c r="H980" s="219"/>
      <c r="I980" s="219"/>
      <c r="J980" s="215"/>
      <c r="K980" s="211"/>
      <c r="L980" s="212"/>
      <c r="M980" s="213" t="str">
        <f>IFERROR(VLOOKUP(L980, Z!$A$2:$C$4127, 3, FALSE), "")</f>
        <v/>
      </c>
      <c r="N980" s="216"/>
      <c r="O980" s="218">
        <f t="shared" si="14"/>
        <v>0</v>
      </c>
    </row>
    <row r="981" spans="2:15" s="66" customFormat="1" ht="12.75" customHeight="1" x14ac:dyDescent="0.2">
      <c r="B981" s="9">
        <v>959</v>
      </c>
      <c r="C981" s="211"/>
      <c r="D981" s="211"/>
      <c r="E981" s="212"/>
      <c r="F981" s="213" t="str">
        <f>IFERROR(VLOOKUP(E981, Z!$A$2:$C$4127, 3, FALSE), "")</f>
        <v/>
      </c>
      <c r="G981" s="214"/>
      <c r="H981" s="219"/>
      <c r="I981" s="219"/>
      <c r="J981" s="215"/>
      <c r="K981" s="211"/>
      <c r="L981" s="212"/>
      <c r="M981" s="213" t="str">
        <f>IFERROR(VLOOKUP(L981, Z!$A$2:$C$4127, 3, FALSE), "")</f>
        <v/>
      </c>
      <c r="N981" s="216"/>
      <c r="O981" s="218">
        <f t="shared" si="14"/>
        <v>0</v>
      </c>
    </row>
    <row r="982" spans="2:15" s="66" customFormat="1" ht="12.75" customHeight="1" x14ac:dyDescent="0.2">
      <c r="B982" s="9">
        <v>960</v>
      </c>
      <c r="C982" s="211"/>
      <c r="D982" s="211"/>
      <c r="E982" s="212"/>
      <c r="F982" s="213" t="str">
        <f>IFERROR(VLOOKUP(E982, Z!$A$2:$C$4127, 3, FALSE), "")</f>
        <v/>
      </c>
      <c r="G982" s="214"/>
      <c r="H982" s="219"/>
      <c r="I982" s="219"/>
      <c r="J982" s="215"/>
      <c r="K982" s="211"/>
      <c r="L982" s="212"/>
      <c r="M982" s="213" t="str">
        <f>IFERROR(VLOOKUP(L982, Z!$A$2:$C$4127, 3, FALSE), "")</f>
        <v/>
      </c>
      <c r="N982" s="216"/>
      <c r="O982" s="218">
        <f t="shared" si="14"/>
        <v>0</v>
      </c>
    </row>
    <row r="983" spans="2:15" s="66" customFormat="1" ht="12.75" customHeight="1" x14ac:dyDescent="0.2">
      <c r="B983" s="9">
        <v>961</v>
      </c>
      <c r="C983" s="211"/>
      <c r="D983" s="211"/>
      <c r="E983" s="212"/>
      <c r="F983" s="213" t="str">
        <f>IFERROR(VLOOKUP(E983, Z!$A$2:$C$4127, 3, FALSE), "")</f>
        <v/>
      </c>
      <c r="G983" s="214"/>
      <c r="H983" s="219"/>
      <c r="I983" s="219"/>
      <c r="J983" s="215"/>
      <c r="K983" s="211"/>
      <c r="L983" s="212"/>
      <c r="M983" s="213" t="str">
        <f>IFERROR(VLOOKUP(L983, Z!$A$2:$C$4127, 3, FALSE), "")</f>
        <v/>
      </c>
      <c r="N983" s="216"/>
      <c r="O983" s="218">
        <f t="shared" si="14"/>
        <v>0</v>
      </c>
    </row>
    <row r="984" spans="2:15" s="66" customFormat="1" ht="12.75" customHeight="1" x14ac:dyDescent="0.2">
      <c r="B984" s="9">
        <v>962</v>
      </c>
      <c r="C984" s="211"/>
      <c r="D984" s="211"/>
      <c r="E984" s="212"/>
      <c r="F984" s="213" t="str">
        <f>IFERROR(VLOOKUP(E984, Z!$A$2:$C$4127, 3, FALSE), "")</f>
        <v/>
      </c>
      <c r="G984" s="214"/>
      <c r="H984" s="219"/>
      <c r="I984" s="219"/>
      <c r="J984" s="215"/>
      <c r="K984" s="211"/>
      <c r="L984" s="212"/>
      <c r="M984" s="213" t="str">
        <f>IFERROR(VLOOKUP(L984, Z!$A$2:$C$4127, 3, FALSE), "")</f>
        <v/>
      </c>
      <c r="N984" s="216"/>
      <c r="O984" s="218">
        <f t="shared" ref="O984:O1022" si="15">MAX(0, 8*0.75*(H984-I984))</f>
        <v>0</v>
      </c>
    </row>
    <row r="985" spans="2:15" s="66" customFormat="1" ht="12.75" customHeight="1" x14ac:dyDescent="0.2">
      <c r="B985" s="9">
        <v>963</v>
      </c>
      <c r="C985" s="211"/>
      <c r="D985" s="211"/>
      <c r="E985" s="212"/>
      <c r="F985" s="213" t="str">
        <f>IFERROR(VLOOKUP(E985, Z!$A$2:$C$4127, 3, FALSE), "")</f>
        <v/>
      </c>
      <c r="G985" s="214"/>
      <c r="H985" s="219"/>
      <c r="I985" s="219"/>
      <c r="J985" s="215"/>
      <c r="K985" s="211"/>
      <c r="L985" s="212"/>
      <c r="M985" s="213" t="str">
        <f>IFERROR(VLOOKUP(L985, Z!$A$2:$C$4127, 3, FALSE), "")</f>
        <v/>
      </c>
      <c r="N985" s="216"/>
      <c r="O985" s="218">
        <f t="shared" si="15"/>
        <v>0</v>
      </c>
    </row>
    <row r="986" spans="2:15" s="66" customFormat="1" ht="12.75" customHeight="1" x14ac:dyDescent="0.2">
      <c r="B986" s="9">
        <v>964</v>
      </c>
      <c r="C986" s="211"/>
      <c r="D986" s="211"/>
      <c r="E986" s="212"/>
      <c r="F986" s="213" t="str">
        <f>IFERROR(VLOOKUP(E986, Z!$A$2:$C$4127, 3, FALSE), "")</f>
        <v/>
      </c>
      <c r="G986" s="214"/>
      <c r="H986" s="219"/>
      <c r="I986" s="219"/>
      <c r="J986" s="215"/>
      <c r="K986" s="211"/>
      <c r="L986" s="212"/>
      <c r="M986" s="213" t="str">
        <f>IFERROR(VLOOKUP(L986, Z!$A$2:$C$4127, 3, FALSE), "")</f>
        <v/>
      </c>
      <c r="N986" s="216"/>
      <c r="O986" s="218">
        <f t="shared" si="15"/>
        <v>0</v>
      </c>
    </row>
    <row r="987" spans="2:15" s="66" customFormat="1" ht="12.75" customHeight="1" x14ac:dyDescent="0.2">
      <c r="B987" s="9">
        <v>965</v>
      </c>
      <c r="C987" s="211"/>
      <c r="D987" s="211"/>
      <c r="E987" s="212"/>
      <c r="F987" s="213" t="str">
        <f>IFERROR(VLOOKUP(E987, Z!$A$2:$C$4127, 3, FALSE), "")</f>
        <v/>
      </c>
      <c r="G987" s="214"/>
      <c r="H987" s="219"/>
      <c r="I987" s="219"/>
      <c r="J987" s="215"/>
      <c r="K987" s="211"/>
      <c r="L987" s="212"/>
      <c r="M987" s="213" t="str">
        <f>IFERROR(VLOOKUP(L987, Z!$A$2:$C$4127, 3, FALSE), "")</f>
        <v/>
      </c>
      <c r="N987" s="216"/>
      <c r="O987" s="218">
        <f t="shared" si="15"/>
        <v>0</v>
      </c>
    </row>
    <row r="988" spans="2:15" s="66" customFormat="1" ht="12.75" customHeight="1" x14ac:dyDescent="0.2">
      <c r="B988" s="9">
        <v>966</v>
      </c>
      <c r="C988" s="211"/>
      <c r="D988" s="211"/>
      <c r="E988" s="212"/>
      <c r="F988" s="213" t="str">
        <f>IFERROR(VLOOKUP(E988, Z!$A$2:$C$4127, 3, FALSE), "")</f>
        <v/>
      </c>
      <c r="G988" s="214"/>
      <c r="H988" s="219"/>
      <c r="I988" s="219"/>
      <c r="J988" s="215"/>
      <c r="K988" s="211"/>
      <c r="L988" s="212"/>
      <c r="M988" s="213" t="str">
        <f>IFERROR(VLOOKUP(L988, Z!$A$2:$C$4127, 3, FALSE), "")</f>
        <v/>
      </c>
      <c r="N988" s="216"/>
      <c r="O988" s="218">
        <f t="shared" si="15"/>
        <v>0</v>
      </c>
    </row>
    <row r="989" spans="2:15" s="66" customFormat="1" ht="12.75" customHeight="1" x14ac:dyDescent="0.2">
      <c r="B989" s="9">
        <v>967</v>
      </c>
      <c r="C989" s="211"/>
      <c r="D989" s="211"/>
      <c r="E989" s="212"/>
      <c r="F989" s="213" t="str">
        <f>IFERROR(VLOOKUP(E989, Z!$A$2:$C$4127, 3, FALSE), "")</f>
        <v/>
      </c>
      <c r="G989" s="214"/>
      <c r="H989" s="219"/>
      <c r="I989" s="219"/>
      <c r="J989" s="215"/>
      <c r="K989" s="211"/>
      <c r="L989" s="212"/>
      <c r="M989" s="213" t="str">
        <f>IFERROR(VLOOKUP(L989, Z!$A$2:$C$4127, 3, FALSE), "")</f>
        <v/>
      </c>
      <c r="N989" s="216"/>
      <c r="O989" s="218">
        <f t="shared" si="15"/>
        <v>0</v>
      </c>
    </row>
    <row r="990" spans="2:15" s="66" customFormat="1" ht="12.75" customHeight="1" x14ac:dyDescent="0.2">
      <c r="B990" s="9">
        <v>968</v>
      </c>
      <c r="C990" s="211"/>
      <c r="D990" s="211"/>
      <c r="E990" s="212"/>
      <c r="F990" s="213" t="str">
        <f>IFERROR(VLOOKUP(E990, Z!$A$2:$C$4127, 3, FALSE), "")</f>
        <v/>
      </c>
      <c r="G990" s="214"/>
      <c r="H990" s="219"/>
      <c r="I990" s="219"/>
      <c r="J990" s="215"/>
      <c r="K990" s="211"/>
      <c r="L990" s="212"/>
      <c r="M990" s="213" t="str">
        <f>IFERROR(VLOOKUP(L990, Z!$A$2:$C$4127, 3, FALSE), "")</f>
        <v/>
      </c>
      <c r="N990" s="216"/>
      <c r="O990" s="218">
        <f t="shared" si="15"/>
        <v>0</v>
      </c>
    </row>
    <row r="991" spans="2:15" s="66" customFormat="1" ht="12.75" customHeight="1" x14ac:dyDescent="0.2">
      <c r="B991" s="9">
        <v>969</v>
      </c>
      <c r="C991" s="211"/>
      <c r="D991" s="211"/>
      <c r="E991" s="212"/>
      <c r="F991" s="213" t="str">
        <f>IFERROR(VLOOKUP(E991, Z!$A$2:$C$4127, 3, FALSE), "")</f>
        <v/>
      </c>
      <c r="G991" s="214"/>
      <c r="H991" s="219"/>
      <c r="I991" s="219"/>
      <c r="J991" s="215"/>
      <c r="K991" s="211"/>
      <c r="L991" s="212"/>
      <c r="M991" s="213" t="str">
        <f>IFERROR(VLOOKUP(L991, Z!$A$2:$C$4127, 3, FALSE), "")</f>
        <v/>
      </c>
      <c r="N991" s="216"/>
      <c r="O991" s="218">
        <f t="shared" si="15"/>
        <v>0</v>
      </c>
    </row>
    <row r="992" spans="2:15" s="66" customFormat="1" ht="12.75" customHeight="1" x14ac:dyDescent="0.2">
      <c r="B992" s="9">
        <v>970</v>
      </c>
      <c r="C992" s="211"/>
      <c r="D992" s="211"/>
      <c r="E992" s="212"/>
      <c r="F992" s="213" t="str">
        <f>IFERROR(VLOOKUP(E992, Z!$A$2:$C$4127, 3, FALSE), "")</f>
        <v/>
      </c>
      <c r="G992" s="214"/>
      <c r="H992" s="219"/>
      <c r="I992" s="219"/>
      <c r="J992" s="215"/>
      <c r="K992" s="211"/>
      <c r="L992" s="212"/>
      <c r="M992" s="213" t="str">
        <f>IFERROR(VLOOKUP(L992, Z!$A$2:$C$4127, 3, FALSE), "")</f>
        <v/>
      </c>
      <c r="N992" s="216"/>
      <c r="O992" s="218">
        <f t="shared" si="15"/>
        <v>0</v>
      </c>
    </row>
    <row r="993" spans="2:15" s="66" customFormat="1" ht="12.75" customHeight="1" x14ac:dyDescent="0.2">
      <c r="B993" s="9">
        <v>971</v>
      </c>
      <c r="C993" s="211"/>
      <c r="D993" s="211"/>
      <c r="E993" s="212"/>
      <c r="F993" s="213" t="str">
        <f>IFERROR(VLOOKUP(E993, Z!$A$2:$C$4127, 3, FALSE), "")</f>
        <v/>
      </c>
      <c r="G993" s="214"/>
      <c r="H993" s="219"/>
      <c r="I993" s="219"/>
      <c r="J993" s="215"/>
      <c r="K993" s="211"/>
      <c r="L993" s="212"/>
      <c r="M993" s="213" t="str">
        <f>IFERROR(VLOOKUP(L993, Z!$A$2:$C$4127, 3, FALSE), "")</f>
        <v/>
      </c>
      <c r="N993" s="216"/>
      <c r="O993" s="218">
        <f t="shared" si="15"/>
        <v>0</v>
      </c>
    </row>
    <row r="994" spans="2:15" s="66" customFormat="1" ht="12.75" customHeight="1" x14ac:dyDescent="0.2">
      <c r="B994" s="9">
        <v>972</v>
      </c>
      <c r="C994" s="211"/>
      <c r="D994" s="211"/>
      <c r="E994" s="212"/>
      <c r="F994" s="213" t="str">
        <f>IFERROR(VLOOKUP(E994, Z!$A$2:$C$4127, 3, FALSE), "")</f>
        <v/>
      </c>
      <c r="G994" s="214"/>
      <c r="H994" s="219"/>
      <c r="I994" s="219"/>
      <c r="J994" s="215"/>
      <c r="K994" s="211"/>
      <c r="L994" s="212"/>
      <c r="M994" s="213" t="str">
        <f>IFERROR(VLOOKUP(L994, Z!$A$2:$C$4127, 3, FALSE), "")</f>
        <v/>
      </c>
      <c r="N994" s="216"/>
      <c r="O994" s="218">
        <f t="shared" si="15"/>
        <v>0</v>
      </c>
    </row>
    <row r="995" spans="2:15" s="66" customFormat="1" ht="12.75" customHeight="1" x14ac:dyDescent="0.2">
      <c r="B995" s="9">
        <v>973</v>
      </c>
      <c r="C995" s="211"/>
      <c r="D995" s="211"/>
      <c r="E995" s="212"/>
      <c r="F995" s="213" t="str">
        <f>IFERROR(VLOOKUP(E995, Z!$A$2:$C$4127, 3, FALSE), "")</f>
        <v/>
      </c>
      <c r="G995" s="214"/>
      <c r="H995" s="219"/>
      <c r="I995" s="219"/>
      <c r="J995" s="215"/>
      <c r="K995" s="211"/>
      <c r="L995" s="212"/>
      <c r="M995" s="213" t="str">
        <f>IFERROR(VLOOKUP(L995, Z!$A$2:$C$4127, 3, FALSE), "")</f>
        <v/>
      </c>
      <c r="N995" s="216"/>
      <c r="O995" s="218">
        <f t="shared" si="15"/>
        <v>0</v>
      </c>
    </row>
    <row r="996" spans="2:15" s="66" customFormat="1" ht="12.75" customHeight="1" x14ac:dyDescent="0.2">
      <c r="B996" s="9">
        <v>974</v>
      </c>
      <c r="C996" s="211"/>
      <c r="D996" s="211"/>
      <c r="E996" s="212"/>
      <c r="F996" s="213" t="str">
        <f>IFERROR(VLOOKUP(E996, Z!$A$2:$C$4127, 3, FALSE), "")</f>
        <v/>
      </c>
      <c r="G996" s="214"/>
      <c r="H996" s="219"/>
      <c r="I996" s="219"/>
      <c r="J996" s="215"/>
      <c r="K996" s="211"/>
      <c r="L996" s="212"/>
      <c r="M996" s="213" t="str">
        <f>IFERROR(VLOOKUP(L996, Z!$A$2:$C$4127, 3, FALSE), "")</f>
        <v/>
      </c>
      <c r="N996" s="216"/>
      <c r="O996" s="218">
        <f t="shared" si="15"/>
        <v>0</v>
      </c>
    </row>
    <row r="997" spans="2:15" s="66" customFormat="1" ht="12.75" customHeight="1" x14ac:dyDescent="0.2">
      <c r="B997" s="9">
        <v>975</v>
      </c>
      <c r="C997" s="211"/>
      <c r="D997" s="211"/>
      <c r="E997" s="212"/>
      <c r="F997" s="213" t="str">
        <f>IFERROR(VLOOKUP(E997, Z!$A$2:$C$4127, 3, FALSE), "")</f>
        <v/>
      </c>
      <c r="G997" s="214"/>
      <c r="H997" s="219"/>
      <c r="I997" s="219"/>
      <c r="J997" s="215"/>
      <c r="K997" s="211"/>
      <c r="L997" s="212"/>
      <c r="M997" s="213" t="str">
        <f>IFERROR(VLOOKUP(L997, Z!$A$2:$C$4127, 3, FALSE), "")</f>
        <v/>
      </c>
      <c r="N997" s="216"/>
      <c r="O997" s="218">
        <f t="shared" si="15"/>
        <v>0</v>
      </c>
    </row>
    <row r="998" spans="2:15" s="66" customFormat="1" ht="12.75" customHeight="1" x14ac:dyDescent="0.2">
      <c r="B998" s="9">
        <v>976</v>
      </c>
      <c r="C998" s="211"/>
      <c r="D998" s="211"/>
      <c r="E998" s="212"/>
      <c r="F998" s="213" t="str">
        <f>IFERROR(VLOOKUP(E998, Z!$A$2:$C$4127, 3, FALSE), "")</f>
        <v/>
      </c>
      <c r="G998" s="214"/>
      <c r="H998" s="219"/>
      <c r="I998" s="219"/>
      <c r="J998" s="215"/>
      <c r="K998" s="211"/>
      <c r="L998" s="212"/>
      <c r="M998" s="213" t="str">
        <f>IFERROR(VLOOKUP(L998, Z!$A$2:$C$4127, 3, FALSE), "")</f>
        <v/>
      </c>
      <c r="N998" s="216"/>
      <c r="O998" s="218">
        <f t="shared" si="15"/>
        <v>0</v>
      </c>
    </row>
    <row r="999" spans="2:15" s="66" customFormat="1" ht="12.75" customHeight="1" x14ac:dyDescent="0.2">
      <c r="B999" s="9">
        <v>977</v>
      </c>
      <c r="C999" s="211"/>
      <c r="D999" s="211"/>
      <c r="E999" s="212"/>
      <c r="F999" s="213" t="str">
        <f>IFERROR(VLOOKUP(E999, Z!$A$2:$C$4127, 3, FALSE), "")</f>
        <v/>
      </c>
      <c r="G999" s="214"/>
      <c r="H999" s="219"/>
      <c r="I999" s="219"/>
      <c r="J999" s="215"/>
      <c r="K999" s="211"/>
      <c r="L999" s="212"/>
      <c r="M999" s="213" t="str">
        <f>IFERROR(VLOOKUP(L999, Z!$A$2:$C$4127, 3, FALSE), "")</f>
        <v/>
      </c>
      <c r="N999" s="216"/>
      <c r="O999" s="218">
        <f t="shared" si="15"/>
        <v>0</v>
      </c>
    </row>
    <row r="1000" spans="2:15" s="66" customFormat="1" ht="12.75" customHeight="1" x14ac:dyDescent="0.2">
      <c r="B1000" s="9">
        <v>978</v>
      </c>
      <c r="C1000" s="211"/>
      <c r="D1000" s="211"/>
      <c r="E1000" s="212"/>
      <c r="F1000" s="213" t="str">
        <f>IFERROR(VLOOKUP(E1000, Z!$A$2:$C$4127, 3, FALSE), "")</f>
        <v/>
      </c>
      <c r="G1000" s="214"/>
      <c r="H1000" s="219"/>
      <c r="I1000" s="219"/>
      <c r="J1000" s="215"/>
      <c r="K1000" s="211"/>
      <c r="L1000" s="212"/>
      <c r="M1000" s="213" t="str">
        <f>IFERROR(VLOOKUP(L1000, Z!$A$2:$C$4127, 3, FALSE), "")</f>
        <v/>
      </c>
      <c r="N1000" s="216"/>
      <c r="O1000" s="218">
        <f t="shared" si="15"/>
        <v>0</v>
      </c>
    </row>
    <row r="1001" spans="2:15" s="66" customFormat="1" ht="12.75" customHeight="1" x14ac:dyDescent="0.2">
      <c r="B1001" s="9">
        <v>979</v>
      </c>
      <c r="C1001" s="211"/>
      <c r="D1001" s="211"/>
      <c r="E1001" s="212"/>
      <c r="F1001" s="213" t="str">
        <f>IFERROR(VLOOKUP(E1001, Z!$A$2:$C$4127, 3, FALSE), "")</f>
        <v/>
      </c>
      <c r="G1001" s="214"/>
      <c r="H1001" s="219"/>
      <c r="I1001" s="219"/>
      <c r="J1001" s="215"/>
      <c r="K1001" s="211"/>
      <c r="L1001" s="212"/>
      <c r="M1001" s="213" t="str">
        <f>IFERROR(VLOOKUP(L1001, Z!$A$2:$C$4127, 3, FALSE), "")</f>
        <v/>
      </c>
      <c r="N1001" s="216"/>
      <c r="O1001" s="218">
        <f t="shared" si="15"/>
        <v>0</v>
      </c>
    </row>
    <row r="1002" spans="2:15" s="66" customFormat="1" ht="12.75" customHeight="1" x14ac:dyDescent="0.2">
      <c r="B1002" s="9">
        <v>980</v>
      </c>
      <c r="C1002" s="211"/>
      <c r="D1002" s="211"/>
      <c r="E1002" s="212"/>
      <c r="F1002" s="213" t="str">
        <f>IFERROR(VLOOKUP(E1002, Z!$A$2:$C$4127, 3, FALSE), "")</f>
        <v/>
      </c>
      <c r="G1002" s="214"/>
      <c r="H1002" s="219"/>
      <c r="I1002" s="219"/>
      <c r="J1002" s="215"/>
      <c r="K1002" s="211"/>
      <c r="L1002" s="212"/>
      <c r="M1002" s="213" t="str">
        <f>IFERROR(VLOOKUP(L1002, Z!$A$2:$C$4127, 3, FALSE), "")</f>
        <v/>
      </c>
      <c r="N1002" s="216"/>
      <c r="O1002" s="218">
        <f t="shared" si="15"/>
        <v>0</v>
      </c>
    </row>
    <row r="1003" spans="2:15" s="66" customFormat="1" ht="12.75" customHeight="1" x14ac:dyDescent="0.2">
      <c r="B1003" s="9">
        <v>981</v>
      </c>
      <c r="C1003" s="211"/>
      <c r="D1003" s="211"/>
      <c r="E1003" s="212"/>
      <c r="F1003" s="213" t="str">
        <f>IFERROR(VLOOKUP(E1003, Z!$A$2:$C$4127, 3, FALSE), "")</f>
        <v/>
      </c>
      <c r="G1003" s="214"/>
      <c r="H1003" s="219"/>
      <c r="I1003" s="219"/>
      <c r="J1003" s="215"/>
      <c r="K1003" s="211"/>
      <c r="L1003" s="212"/>
      <c r="M1003" s="213" t="str">
        <f>IFERROR(VLOOKUP(L1003, Z!$A$2:$C$4127, 3, FALSE), "")</f>
        <v/>
      </c>
      <c r="N1003" s="216"/>
      <c r="O1003" s="218">
        <f t="shared" si="15"/>
        <v>0</v>
      </c>
    </row>
    <row r="1004" spans="2:15" s="66" customFormat="1" ht="12.75" customHeight="1" x14ac:dyDescent="0.2">
      <c r="B1004" s="9">
        <v>982</v>
      </c>
      <c r="C1004" s="211"/>
      <c r="D1004" s="211"/>
      <c r="E1004" s="212"/>
      <c r="F1004" s="213" t="str">
        <f>IFERROR(VLOOKUP(E1004, Z!$A$2:$C$4127, 3, FALSE), "")</f>
        <v/>
      </c>
      <c r="G1004" s="214"/>
      <c r="H1004" s="219"/>
      <c r="I1004" s="219"/>
      <c r="J1004" s="215"/>
      <c r="K1004" s="211"/>
      <c r="L1004" s="212"/>
      <c r="M1004" s="213" t="str">
        <f>IFERROR(VLOOKUP(L1004, Z!$A$2:$C$4127, 3, FALSE), "")</f>
        <v/>
      </c>
      <c r="N1004" s="216"/>
      <c r="O1004" s="218">
        <f t="shared" si="15"/>
        <v>0</v>
      </c>
    </row>
    <row r="1005" spans="2:15" s="66" customFormat="1" ht="12.75" customHeight="1" x14ac:dyDescent="0.2">
      <c r="B1005" s="9">
        <v>983</v>
      </c>
      <c r="C1005" s="211"/>
      <c r="D1005" s="211"/>
      <c r="E1005" s="212"/>
      <c r="F1005" s="213" t="str">
        <f>IFERROR(VLOOKUP(E1005, Z!$A$2:$C$4127, 3, FALSE), "")</f>
        <v/>
      </c>
      <c r="G1005" s="214"/>
      <c r="H1005" s="219"/>
      <c r="I1005" s="219"/>
      <c r="J1005" s="215"/>
      <c r="K1005" s="211"/>
      <c r="L1005" s="212"/>
      <c r="M1005" s="213" t="str">
        <f>IFERROR(VLOOKUP(L1005, Z!$A$2:$C$4127, 3, FALSE), "")</f>
        <v/>
      </c>
      <c r="N1005" s="216"/>
      <c r="O1005" s="218">
        <f t="shared" si="15"/>
        <v>0</v>
      </c>
    </row>
    <row r="1006" spans="2:15" s="66" customFormat="1" ht="12.75" customHeight="1" x14ac:dyDescent="0.2">
      <c r="B1006" s="9">
        <v>984</v>
      </c>
      <c r="C1006" s="211"/>
      <c r="D1006" s="211"/>
      <c r="E1006" s="212"/>
      <c r="F1006" s="213" t="str">
        <f>IFERROR(VLOOKUP(E1006, Z!$A$2:$C$4127, 3, FALSE), "")</f>
        <v/>
      </c>
      <c r="G1006" s="214"/>
      <c r="H1006" s="219"/>
      <c r="I1006" s="219"/>
      <c r="J1006" s="215"/>
      <c r="K1006" s="211"/>
      <c r="L1006" s="212"/>
      <c r="M1006" s="213" t="str">
        <f>IFERROR(VLOOKUP(L1006, Z!$A$2:$C$4127, 3, FALSE), "")</f>
        <v/>
      </c>
      <c r="N1006" s="216"/>
      <c r="O1006" s="218">
        <f t="shared" si="15"/>
        <v>0</v>
      </c>
    </row>
    <row r="1007" spans="2:15" s="66" customFormat="1" ht="12.75" customHeight="1" x14ac:dyDescent="0.2">
      <c r="B1007" s="9">
        <v>985</v>
      </c>
      <c r="C1007" s="211"/>
      <c r="D1007" s="211"/>
      <c r="E1007" s="212"/>
      <c r="F1007" s="213" t="str">
        <f>IFERROR(VLOOKUP(E1007, Z!$A$2:$C$4127, 3, FALSE), "")</f>
        <v/>
      </c>
      <c r="G1007" s="214"/>
      <c r="H1007" s="219"/>
      <c r="I1007" s="219"/>
      <c r="J1007" s="215"/>
      <c r="K1007" s="211"/>
      <c r="L1007" s="212"/>
      <c r="M1007" s="213" t="str">
        <f>IFERROR(VLOOKUP(L1007, Z!$A$2:$C$4127, 3, FALSE), "")</f>
        <v/>
      </c>
      <c r="N1007" s="216"/>
      <c r="O1007" s="218">
        <f t="shared" si="15"/>
        <v>0</v>
      </c>
    </row>
    <row r="1008" spans="2:15" s="66" customFormat="1" ht="12.75" customHeight="1" x14ac:dyDescent="0.2">
      <c r="B1008" s="9">
        <v>986</v>
      </c>
      <c r="C1008" s="211"/>
      <c r="D1008" s="211"/>
      <c r="E1008" s="212"/>
      <c r="F1008" s="213" t="str">
        <f>IFERROR(VLOOKUP(E1008, Z!$A$2:$C$4127, 3, FALSE), "")</f>
        <v/>
      </c>
      <c r="G1008" s="214"/>
      <c r="H1008" s="219"/>
      <c r="I1008" s="219"/>
      <c r="J1008" s="215"/>
      <c r="K1008" s="211"/>
      <c r="L1008" s="212"/>
      <c r="M1008" s="213" t="str">
        <f>IFERROR(VLOOKUP(L1008, Z!$A$2:$C$4127, 3, FALSE), "")</f>
        <v/>
      </c>
      <c r="N1008" s="216"/>
      <c r="O1008" s="218">
        <f t="shared" si="15"/>
        <v>0</v>
      </c>
    </row>
    <row r="1009" spans="2:15" s="66" customFormat="1" ht="12.75" customHeight="1" x14ac:dyDescent="0.2">
      <c r="B1009" s="9">
        <v>987</v>
      </c>
      <c r="C1009" s="211"/>
      <c r="D1009" s="211"/>
      <c r="E1009" s="212"/>
      <c r="F1009" s="213" t="str">
        <f>IFERROR(VLOOKUP(E1009, Z!$A$2:$C$4127, 3, FALSE), "")</f>
        <v/>
      </c>
      <c r="G1009" s="214"/>
      <c r="H1009" s="219"/>
      <c r="I1009" s="219"/>
      <c r="J1009" s="215"/>
      <c r="K1009" s="211"/>
      <c r="L1009" s="212"/>
      <c r="M1009" s="213" t="str">
        <f>IFERROR(VLOOKUP(L1009, Z!$A$2:$C$4127, 3, FALSE), "")</f>
        <v/>
      </c>
      <c r="N1009" s="216"/>
      <c r="O1009" s="218">
        <f t="shared" si="15"/>
        <v>0</v>
      </c>
    </row>
    <row r="1010" spans="2:15" s="66" customFormat="1" ht="12.75" customHeight="1" x14ac:dyDescent="0.2">
      <c r="B1010" s="9">
        <v>988</v>
      </c>
      <c r="C1010" s="211"/>
      <c r="D1010" s="211"/>
      <c r="E1010" s="212"/>
      <c r="F1010" s="213" t="str">
        <f>IFERROR(VLOOKUP(E1010, Z!$A$2:$C$4127, 3, FALSE), "")</f>
        <v/>
      </c>
      <c r="G1010" s="214"/>
      <c r="H1010" s="219"/>
      <c r="I1010" s="219"/>
      <c r="J1010" s="215"/>
      <c r="K1010" s="211"/>
      <c r="L1010" s="212"/>
      <c r="M1010" s="213" t="str">
        <f>IFERROR(VLOOKUP(L1010, Z!$A$2:$C$4127, 3, FALSE), "")</f>
        <v/>
      </c>
      <c r="N1010" s="216"/>
      <c r="O1010" s="218">
        <f t="shared" si="15"/>
        <v>0</v>
      </c>
    </row>
    <row r="1011" spans="2:15" s="66" customFormat="1" ht="12.75" customHeight="1" x14ac:dyDescent="0.2">
      <c r="B1011" s="9">
        <v>989</v>
      </c>
      <c r="C1011" s="211"/>
      <c r="D1011" s="211"/>
      <c r="E1011" s="212"/>
      <c r="F1011" s="213" t="str">
        <f>IFERROR(VLOOKUP(E1011, Z!$A$2:$C$4127, 3, FALSE), "")</f>
        <v/>
      </c>
      <c r="G1011" s="214"/>
      <c r="H1011" s="219"/>
      <c r="I1011" s="219"/>
      <c r="J1011" s="215"/>
      <c r="K1011" s="211"/>
      <c r="L1011" s="212"/>
      <c r="M1011" s="213" t="str">
        <f>IFERROR(VLOOKUP(L1011, Z!$A$2:$C$4127, 3, FALSE), "")</f>
        <v/>
      </c>
      <c r="N1011" s="216"/>
      <c r="O1011" s="218">
        <f t="shared" si="15"/>
        <v>0</v>
      </c>
    </row>
    <row r="1012" spans="2:15" s="66" customFormat="1" ht="12.75" customHeight="1" x14ac:dyDescent="0.2">
      <c r="B1012" s="9">
        <v>990</v>
      </c>
      <c r="C1012" s="211"/>
      <c r="D1012" s="211"/>
      <c r="E1012" s="212"/>
      <c r="F1012" s="213" t="str">
        <f>IFERROR(VLOOKUP(E1012, Z!$A$2:$C$4127, 3, FALSE), "")</f>
        <v/>
      </c>
      <c r="G1012" s="214"/>
      <c r="H1012" s="219"/>
      <c r="I1012" s="219"/>
      <c r="J1012" s="215"/>
      <c r="K1012" s="211"/>
      <c r="L1012" s="212"/>
      <c r="M1012" s="213" t="str">
        <f>IFERROR(VLOOKUP(L1012, Z!$A$2:$C$4127, 3, FALSE), "")</f>
        <v/>
      </c>
      <c r="N1012" s="216"/>
      <c r="O1012" s="218">
        <f t="shared" si="15"/>
        <v>0</v>
      </c>
    </row>
    <row r="1013" spans="2:15" s="66" customFormat="1" ht="12.75" customHeight="1" x14ac:dyDescent="0.2">
      <c r="B1013" s="9">
        <v>991</v>
      </c>
      <c r="C1013" s="211"/>
      <c r="D1013" s="211"/>
      <c r="E1013" s="212"/>
      <c r="F1013" s="213" t="str">
        <f>IFERROR(VLOOKUP(E1013, Z!$A$2:$C$4127, 3, FALSE), "")</f>
        <v/>
      </c>
      <c r="G1013" s="214"/>
      <c r="H1013" s="219"/>
      <c r="I1013" s="219"/>
      <c r="J1013" s="215"/>
      <c r="K1013" s="211"/>
      <c r="L1013" s="212"/>
      <c r="M1013" s="213" t="str">
        <f>IFERROR(VLOOKUP(L1013, Z!$A$2:$C$4127, 3, FALSE), "")</f>
        <v/>
      </c>
      <c r="N1013" s="216"/>
      <c r="O1013" s="218">
        <f t="shared" si="15"/>
        <v>0</v>
      </c>
    </row>
    <row r="1014" spans="2:15" s="66" customFormat="1" ht="12.75" customHeight="1" x14ac:dyDescent="0.2">
      <c r="B1014" s="9">
        <v>992</v>
      </c>
      <c r="C1014" s="211"/>
      <c r="D1014" s="211"/>
      <c r="E1014" s="212"/>
      <c r="F1014" s="213" t="str">
        <f>IFERROR(VLOOKUP(E1014, Z!$A$2:$C$4127, 3, FALSE), "")</f>
        <v/>
      </c>
      <c r="G1014" s="214"/>
      <c r="H1014" s="219"/>
      <c r="I1014" s="219"/>
      <c r="J1014" s="215"/>
      <c r="K1014" s="211"/>
      <c r="L1014" s="212"/>
      <c r="M1014" s="213" t="str">
        <f>IFERROR(VLOOKUP(L1014, Z!$A$2:$C$4127, 3, FALSE), "")</f>
        <v/>
      </c>
      <c r="N1014" s="216"/>
      <c r="O1014" s="218">
        <f t="shared" si="15"/>
        <v>0</v>
      </c>
    </row>
    <row r="1015" spans="2:15" s="66" customFormat="1" ht="12.75" customHeight="1" x14ac:dyDescent="0.2">
      <c r="B1015" s="9">
        <v>993</v>
      </c>
      <c r="C1015" s="211"/>
      <c r="D1015" s="211"/>
      <c r="E1015" s="212"/>
      <c r="F1015" s="213" t="str">
        <f>IFERROR(VLOOKUP(E1015, Z!$A$2:$C$4127, 3, FALSE), "")</f>
        <v/>
      </c>
      <c r="G1015" s="214"/>
      <c r="H1015" s="219"/>
      <c r="I1015" s="219"/>
      <c r="J1015" s="215"/>
      <c r="K1015" s="211"/>
      <c r="L1015" s="212"/>
      <c r="M1015" s="213" t="str">
        <f>IFERROR(VLOOKUP(L1015, Z!$A$2:$C$4127, 3, FALSE), "")</f>
        <v/>
      </c>
      <c r="N1015" s="216"/>
      <c r="O1015" s="218">
        <f t="shared" si="15"/>
        <v>0</v>
      </c>
    </row>
    <row r="1016" spans="2:15" s="66" customFormat="1" ht="12.75" customHeight="1" x14ac:dyDescent="0.2">
      <c r="B1016" s="9">
        <v>994</v>
      </c>
      <c r="C1016" s="211"/>
      <c r="D1016" s="211"/>
      <c r="E1016" s="212"/>
      <c r="F1016" s="213" t="str">
        <f>IFERROR(VLOOKUP(E1016, Z!$A$2:$C$4127, 3, FALSE), "")</f>
        <v/>
      </c>
      <c r="G1016" s="214"/>
      <c r="H1016" s="219"/>
      <c r="I1016" s="219"/>
      <c r="J1016" s="215"/>
      <c r="K1016" s="211"/>
      <c r="L1016" s="212"/>
      <c r="M1016" s="213" t="str">
        <f>IFERROR(VLOOKUP(L1016, Z!$A$2:$C$4127, 3, FALSE), "")</f>
        <v/>
      </c>
      <c r="N1016" s="216"/>
      <c r="O1016" s="218">
        <f t="shared" si="15"/>
        <v>0</v>
      </c>
    </row>
    <row r="1017" spans="2:15" s="66" customFormat="1" ht="12.75" customHeight="1" x14ac:dyDescent="0.2">
      <c r="B1017" s="9">
        <v>995</v>
      </c>
      <c r="C1017" s="211"/>
      <c r="D1017" s="211"/>
      <c r="E1017" s="212"/>
      <c r="F1017" s="213" t="str">
        <f>IFERROR(VLOOKUP(E1017, Z!$A$2:$C$4127, 3, FALSE), "")</f>
        <v/>
      </c>
      <c r="G1017" s="214"/>
      <c r="H1017" s="219"/>
      <c r="I1017" s="219"/>
      <c r="J1017" s="215"/>
      <c r="K1017" s="211"/>
      <c r="L1017" s="212"/>
      <c r="M1017" s="213" t="str">
        <f>IFERROR(VLOOKUP(L1017, Z!$A$2:$C$4127, 3, FALSE), "")</f>
        <v/>
      </c>
      <c r="N1017" s="216"/>
      <c r="O1017" s="218">
        <f t="shared" si="15"/>
        <v>0</v>
      </c>
    </row>
    <row r="1018" spans="2:15" s="66" customFormat="1" ht="12.75" customHeight="1" x14ac:dyDescent="0.2">
      <c r="B1018" s="9">
        <v>996</v>
      </c>
      <c r="C1018" s="211"/>
      <c r="D1018" s="211"/>
      <c r="E1018" s="212"/>
      <c r="F1018" s="213" t="str">
        <f>IFERROR(VLOOKUP(E1018, Z!$A$2:$C$4127, 3, FALSE), "")</f>
        <v/>
      </c>
      <c r="G1018" s="214"/>
      <c r="H1018" s="219"/>
      <c r="I1018" s="219"/>
      <c r="J1018" s="215"/>
      <c r="K1018" s="211"/>
      <c r="L1018" s="212"/>
      <c r="M1018" s="213" t="str">
        <f>IFERROR(VLOOKUP(L1018, Z!$A$2:$C$4127, 3, FALSE), "")</f>
        <v/>
      </c>
      <c r="N1018" s="216"/>
      <c r="O1018" s="218">
        <f t="shared" si="15"/>
        <v>0</v>
      </c>
    </row>
    <row r="1019" spans="2:15" s="66" customFormat="1" ht="12.75" customHeight="1" x14ac:dyDescent="0.2">
      <c r="B1019" s="9">
        <v>997</v>
      </c>
      <c r="C1019" s="211"/>
      <c r="D1019" s="211"/>
      <c r="E1019" s="212"/>
      <c r="F1019" s="213" t="str">
        <f>IFERROR(VLOOKUP(E1019, Z!$A$2:$C$4127, 3, FALSE), "")</f>
        <v/>
      </c>
      <c r="G1019" s="214"/>
      <c r="H1019" s="219"/>
      <c r="I1019" s="219"/>
      <c r="J1019" s="215"/>
      <c r="K1019" s="211"/>
      <c r="L1019" s="212"/>
      <c r="M1019" s="213" t="str">
        <f>IFERROR(VLOOKUP(L1019, Z!$A$2:$C$4127, 3, FALSE), "")</f>
        <v/>
      </c>
      <c r="N1019" s="216"/>
      <c r="O1019" s="218">
        <f t="shared" si="15"/>
        <v>0</v>
      </c>
    </row>
    <row r="1020" spans="2:15" s="66" customFormat="1" ht="12.75" customHeight="1" x14ac:dyDescent="0.2">
      <c r="B1020" s="9">
        <v>998</v>
      </c>
      <c r="C1020" s="211"/>
      <c r="D1020" s="211"/>
      <c r="E1020" s="212"/>
      <c r="F1020" s="213" t="str">
        <f>IFERROR(VLOOKUP(E1020, Z!$A$2:$C$4127, 3, FALSE), "")</f>
        <v/>
      </c>
      <c r="G1020" s="214"/>
      <c r="H1020" s="219"/>
      <c r="I1020" s="219"/>
      <c r="J1020" s="215"/>
      <c r="K1020" s="211"/>
      <c r="L1020" s="212"/>
      <c r="M1020" s="213" t="str">
        <f>IFERROR(VLOOKUP(L1020, Z!$A$2:$C$4127, 3, FALSE), "")</f>
        <v/>
      </c>
      <c r="N1020" s="216"/>
      <c r="O1020" s="218">
        <f t="shared" si="15"/>
        <v>0</v>
      </c>
    </row>
    <row r="1021" spans="2:15" s="66" customFormat="1" ht="12.75" customHeight="1" x14ac:dyDescent="0.2">
      <c r="B1021" s="9">
        <v>999</v>
      </c>
      <c r="C1021" s="211"/>
      <c r="D1021" s="211"/>
      <c r="E1021" s="212"/>
      <c r="F1021" s="213" t="str">
        <f>IFERROR(VLOOKUP(E1021, Z!$A$2:$C$4127, 3, FALSE), "")</f>
        <v/>
      </c>
      <c r="G1021" s="214"/>
      <c r="H1021" s="219"/>
      <c r="I1021" s="219"/>
      <c r="J1021" s="215"/>
      <c r="K1021" s="211"/>
      <c r="L1021" s="212"/>
      <c r="M1021" s="213" t="str">
        <f>IFERROR(VLOOKUP(L1021, Z!$A$2:$C$4127, 3, FALSE), "")</f>
        <v/>
      </c>
      <c r="N1021" s="216"/>
      <c r="O1021" s="218">
        <f t="shared" si="15"/>
        <v>0</v>
      </c>
    </row>
    <row r="1022" spans="2:15" s="66" customFormat="1" ht="12.75" customHeight="1" x14ac:dyDescent="0.2">
      <c r="B1022" s="9">
        <v>1000</v>
      </c>
      <c r="C1022" s="211"/>
      <c r="D1022" s="211"/>
      <c r="E1022" s="212"/>
      <c r="F1022" s="213" t="str">
        <f>IFERROR(VLOOKUP(E1022, Z!$A$2:$C$4127, 3, FALSE), "")</f>
        <v/>
      </c>
      <c r="G1022" s="214"/>
      <c r="H1022" s="219"/>
      <c r="I1022" s="219"/>
      <c r="J1022" s="215"/>
      <c r="K1022" s="211"/>
      <c r="L1022" s="212"/>
      <c r="M1022" s="213" t="str">
        <f>IFERROR(VLOOKUP(L1022, Z!$A$2:$C$4127, 3, FALSE), "")</f>
        <v/>
      </c>
      <c r="N1022" s="216"/>
      <c r="O1022" s="218">
        <f t="shared" si="15"/>
        <v>0</v>
      </c>
    </row>
    <row r="1023" spans="2:15" s="66" customFormat="1" ht="12" x14ac:dyDescent="0.2">
      <c r="B1023" s="68"/>
      <c r="E1023" s="68"/>
      <c r="H1023" s="68"/>
      <c r="I1023" s="68"/>
      <c r="N1023" s="68"/>
    </row>
    <row r="1024" spans="2:15" s="66" customFormat="1" ht="12" x14ac:dyDescent="0.2">
      <c r="B1024" s="68"/>
      <c r="E1024" s="68"/>
      <c r="H1024" s="68"/>
      <c r="I1024" s="68"/>
      <c r="N1024" s="68"/>
    </row>
    <row r="1025" spans="2:14" s="66" customFormat="1" ht="12" x14ac:dyDescent="0.2">
      <c r="B1025" s="68"/>
      <c r="E1025" s="68"/>
      <c r="H1025" s="68"/>
      <c r="I1025" s="68"/>
      <c r="N1025" s="68"/>
    </row>
    <row r="1026" spans="2:14" s="66" customFormat="1" ht="12" x14ac:dyDescent="0.2">
      <c r="B1026" s="68"/>
      <c r="E1026" s="68"/>
      <c r="H1026" s="68"/>
      <c r="I1026" s="68"/>
      <c r="N1026" s="68"/>
    </row>
    <row r="1027" spans="2:14" s="66" customFormat="1" ht="12" x14ac:dyDescent="0.2">
      <c r="B1027" s="68"/>
      <c r="E1027" s="68"/>
      <c r="H1027" s="68"/>
      <c r="I1027" s="68"/>
      <c r="N1027" s="68"/>
    </row>
    <row r="1028" spans="2:14" s="66" customFormat="1" ht="12" x14ac:dyDescent="0.2">
      <c r="B1028" s="68"/>
      <c r="E1028" s="68"/>
      <c r="H1028" s="68"/>
      <c r="I1028" s="68"/>
      <c r="N1028" s="68"/>
    </row>
    <row r="1029" spans="2:14" s="66" customFormat="1" ht="12" x14ac:dyDescent="0.2">
      <c r="B1029" s="68"/>
      <c r="E1029" s="68"/>
      <c r="H1029" s="68"/>
      <c r="I1029" s="68"/>
      <c r="N1029" s="68"/>
    </row>
    <row r="1030" spans="2:14" s="66" customFormat="1" ht="12" x14ac:dyDescent="0.2">
      <c r="B1030" s="68"/>
      <c r="E1030" s="68"/>
      <c r="H1030" s="68"/>
      <c r="I1030" s="68"/>
      <c r="N1030" s="68"/>
    </row>
    <row r="1031" spans="2:14" s="66" customFormat="1" ht="12" x14ac:dyDescent="0.2">
      <c r="B1031" s="68"/>
      <c r="E1031" s="68"/>
      <c r="H1031" s="68"/>
      <c r="I1031" s="68"/>
      <c r="N1031" s="68"/>
    </row>
  </sheetData>
  <sheetProtection algorithmName="SHA-512" hashValue="kIP50on2KA0gc2q0Av1EmmJnepfT0IUfKk6LwtQf+VAQOKuYyhxYQMcb9KT1sePZM7lrt/PKP/iitTeKA1CeDg==" saltValue="g978vn+KylPw6Pjjp+bpiQ==" spinCount="100000" sheet="1" objects="1" scenarios="1" formatRows="0"/>
  <mergeCells count="7">
    <mergeCell ref="B2:C2"/>
    <mergeCell ref="B20:B22"/>
    <mergeCell ref="J20:K20"/>
    <mergeCell ref="D15:E15"/>
    <mergeCell ref="D16:E16"/>
    <mergeCell ref="D17:E17"/>
    <mergeCell ref="C20:G20"/>
  </mergeCells>
  <conditionalFormatting sqref="C23:D1022">
    <cfRule type="expression" dxfId="4" priority="3">
      <formula>N$21="-"</formula>
    </cfRule>
  </conditionalFormatting>
  <conditionalFormatting sqref="C23:N1022">
    <cfRule type="expression" dxfId="3" priority="2">
      <formula>C$21="-"</formula>
    </cfRule>
  </conditionalFormatting>
  <conditionalFormatting sqref="E23:E1022">
    <cfRule type="expression" dxfId="2" priority="6">
      <formula>O$21="-"</formula>
    </cfRule>
  </conditionalFormatting>
  <conditionalFormatting sqref="G23:G1022">
    <cfRule type="expression" dxfId="1" priority="7">
      <formula>O$21="-"</formula>
    </cfRule>
  </conditionalFormatting>
  <conditionalFormatting sqref="L23:L1022">
    <cfRule type="expression" dxfId="0" priority="1">
      <formula>U$21="-"</formula>
    </cfRule>
  </conditionalFormatting>
  <dataValidations count="6">
    <dataValidation type="decimal" operator="greaterThan" allowBlank="1" showInputMessage="1" showErrorMessage="1" sqref="H23:I1022" xr:uid="{69F16DC3-1358-4C74-AEDA-A0F0F7F2F547}">
      <formula1>0</formula1>
    </dataValidation>
    <dataValidation type="date" allowBlank="1" showInputMessage="1" showErrorMessage="1" sqref="N23:N1022" xr:uid="{2E8F2DCF-D2A3-4B98-9481-F645C52CDD85}">
      <formula1>44562</formula1>
      <formula2>47484</formula2>
    </dataValidation>
    <dataValidation type="list" allowBlank="1" showInputMessage="1" showErrorMessage="1" sqref="E23:E1022 L23:L1022" xr:uid="{904FBDD6-91A4-4E74-881D-C199FE963CAC}">
      <formula1>PLZ</formula1>
    </dataValidation>
    <dataValidation type="list" allowBlank="1" showInputMessage="1" showErrorMessage="1" sqref="B8:B9" xr:uid="{F8809062-21A9-4EBD-A99C-F3FAB3AFC917}">
      <formula1>"D,F,I"</formula1>
    </dataValidation>
    <dataValidation type="list" allowBlank="1" showInputMessage="1" showErrorMessage="1" sqref="G23:G1022" xr:uid="{19C9975C-0519-4A3A-9CB9-9E8F0DEBCF6C}">
      <formula1>INDEX(Kat,,$C$1)</formula1>
    </dataValidation>
    <dataValidation type="list" allowBlank="1" showInputMessage="1" showErrorMessage="1" sqref="G23:G1022" xr:uid="{676B2076-4179-447F-B40E-FF4B1164E186}">
      <formula1>INDEX(Kat,,Lang)</formula1>
    </dataValidation>
  </dataValidations>
  <hyperlinks>
    <hyperlink ref="J21" r:id="rId1" xr:uid="{200CF6AA-D8E9-40BE-AE7E-4D7733ED485E}"/>
    <hyperlink ref="B2" location="Version!A1" display="Version!A1" xr:uid="{66965B8F-476B-4AF9-86B9-36BAF4C0599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3" activePane="bottomLeft" state="frozen"/>
      <selection pane="bottomLeft" activeCell="C230" sqref="C230"/>
    </sheetView>
  </sheetViews>
  <sheetFormatPr baseColWidth="10" defaultColWidth="9.140625" defaultRowHeight="12.75" outlineLevelRow="1" x14ac:dyDescent="0.2"/>
  <cols>
    <col min="1" max="1" width="28.140625" style="2" customWidth="1"/>
    <col min="2" max="2" width="5.7109375" style="86" customWidth="1"/>
    <col min="3" max="8" width="40.7109375" style="23" customWidth="1"/>
    <col min="9" max="16384" width="9.140625" style="2"/>
  </cols>
  <sheetData>
    <row r="1" spans="1:8" x14ac:dyDescent="0.2">
      <c r="A1" s="27" t="s">
        <v>4686</v>
      </c>
      <c r="B1" s="27" t="s">
        <v>4462</v>
      </c>
      <c r="C1" s="27" t="s">
        <v>4464</v>
      </c>
      <c r="D1" s="27" t="s">
        <v>4521</v>
      </c>
      <c r="E1" s="27" t="s">
        <v>4522</v>
      </c>
      <c r="F1" s="27" t="s">
        <v>4464</v>
      </c>
      <c r="G1" s="27" t="s">
        <v>4521</v>
      </c>
      <c r="H1" s="27" t="s">
        <v>4522</v>
      </c>
    </row>
    <row r="2" spans="1:8" x14ac:dyDescent="0.2">
      <c r="A2" s="94" t="s">
        <v>4695</v>
      </c>
      <c r="B2" s="96">
        <v>1</v>
      </c>
      <c r="C2" s="22" t="s">
        <v>4696</v>
      </c>
      <c r="D2" s="22" t="s">
        <v>4698</v>
      </c>
      <c r="E2" s="22" t="s">
        <v>4697</v>
      </c>
      <c r="F2" s="22"/>
      <c r="G2" s="22"/>
      <c r="H2" s="22"/>
    </row>
    <row r="3" spans="1:8" outlineLevel="1" x14ac:dyDescent="0.2">
      <c r="A3" s="95"/>
      <c r="B3" s="96">
        <v>2</v>
      </c>
      <c r="C3" s="22" t="s">
        <v>4465</v>
      </c>
      <c r="D3" s="22" t="s">
        <v>4466</v>
      </c>
      <c r="E3" s="22" t="s">
        <v>4482</v>
      </c>
      <c r="F3" s="22"/>
      <c r="G3" s="22"/>
      <c r="H3" s="22"/>
    </row>
    <row r="4" spans="1:8" outlineLevel="1" x14ac:dyDescent="0.2">
      <c r="A4" s="95"/>
      <c r="B4" s="96">
        <v>3</v>
      </c>
      <c r="C4" s="22" t="s">
        <v>4946</v>
      </c>
      <c r="D4" s="22" t="s">
        <v>4944</v>
      </c>
      <c r="E4" s="22" t="s">
        <v>4948</v>
      </c>
      <c r="F4" s="22"/>
      <c r="G4" s="22"/>
      <c r="H4" s="22"/>
    </row>
    <row r="5" spans="1:8" outlineLevel="1" x14ac:dyDescent="0.2">
      <c r="A5" s="95"/>
      <c r="B5" s="96">
        <v>4</v>
      </c>
      <c r="C5" s="22" t="s">
        <v>4947</v>
      </c>
      <c r="D5" s="22" t="s">
        <v>4945</v>
      </c>
      <c r="E5" s="22" t="s">
        <v>4949</v>
      </c>
      <c r="F5" s="22"/>
      <c r="G5" s="22"/>
      <c r="H5" s="22"/>
    </row>
    <row r="6" spans="1:8" outlineLevel="1" x14ac:dyDescent="0.2">
      <c r="A6" s="95"/>
      <c r="B6" s="96">
        <v>5</v>
      </c>
      <c r="C6" s="22" t="s">
        <v>4748</v>
      </c>
      <c r="D6" s="22" t="s">
        <v>4751</v>
      </c>
      <c r="E6" s="22" t="s">
        <v>4752</v>
      </c>
      <c r="F6" s="22"/>
      <c r="G6" s="22"/>
      <c r="H6" s="22"/>
    </row>
    <row r="7" spans="1:8" outlineLevel="1" x14ac:dyDescent="0.2">
      <c r="A7" s="95"/>
      <c r="B7" s="96">
        <v>6</v>
      </c>
      <c r="C7" s="22" t="s">
        <v>4478</v>
      </c>
      <c r="D7" s="22" t="s">
        <v>4479</v>
      </c>
      <c r="E7" s="22" t="s">
        <v>4490</v>
      </c>
      <c r="F7" s="22"/>
      <c r="G7" s="22"/>
      <c r="H7" s="22"/>
    </row>
    <row r="8" spans="1:8" outlineLevel="1" x14ac:dyDescent="0.2">
      <c r="A8" s="95"/>
      <c r="B8" s="96">
        <v>7</v>
      </c>
      <c r="C8" s="22" t="s">
        <v>4789</v>
      </c>
      <c r="D8" s="22" t="s">
        <v>4787</v>
      </c>
      <c r="E8" s="22" t="s">
        <v>4788</v>
      </c>
      <c r="F8" s="22"/>
      <c r="G8" s="22"/>
      <c r="H8" s="22"/>
    </row>
    <row r="9" spans="1:8" outlineLevel="1" x14ac:dyDescent="0.2">
      <c r="A9" s="95"/>
      <c r="B9" s="96">
        <v>8</v>
      </c>
      <c r="C9" s="22" t="s">
        <v>4481</v>
      </c>
      <c r="D9" s="22" t="s">
        <v>4480</v>
      </c>
      <c r="E9" s="22" t="s">
        <v>4491</v>
      </c>
      <c r="F9" s="22"/>
      <c r="G9" s="22"/>
      <c r="H9" s="22"/>
    </row>
    <row r="10" spans="1:8" outlineLevel="1" x14ac:dyDescent="0.2">
      <c r="A10" s="95"/>
      <c r="B10" s="96">
        <v>9</v>
      </c>
      <c r="C10" s="22" t="s">
        <v>4842</v>
      </c>
      <c r="D10" s="22" t="s">
        <v>4960</v>
      </c>
      <c r="E10" s="22" t="s">
        <v>4492</v>
      </c>
      <c r="F10" s="22"/>
      <c r="G10" s="22"/>
      <c r="H10" s="22"/>
    </row>
    <row r="11" spans="1:8" outlineLevel="1" x14ac:dyDescent="0.2">
      <c r="A11" s="95"/>
      <c r="B11" s="96">
        <v>10</v>
      </c>
      <c r="C11" s="22" t="s">
        <v>4467</v>
      </c>
      <c r="D11" s="22" t="s">
        <v>4468</v>
      </c>
      <c r="E11" s="22" t="s">
        <v>4468</v>
      </c>
      <c r="F11" s="22"/>
      <c r="G11" s="22"/>
      <c r="H11" s="22"/>
    </row>
    <row r="12" spans="1:8" outlineLevel="1" x14ac:dyDescent="0.2">
      <c r="A12" s="95"/>
      <c r="B12" s="96">
        <v>11</v>
      </c>
      <c r="C12" s="22" t="s">
        <v>4469</v>
      </c>
      <c r="D12" s="22" t="s">
        <v>4470</v>
      </c>
      <c r="E12" s="22" t="s">
        <v>4483</v>
      </c>
      <c r="F12" s="22"/>
      <c r="G12" s="22"/>
      <c r="H12" s="22"/>
    </row>
    <row r="13" spans="1:8" outlineLevel="1" x14ac:dyDescent="0.2">
      <c r="A13" s="95"/>
      <c r="B13" s="96">
        <v>12</v>
      </c>
      <c r="C13" s="22" t="s">
        <v>4471</v>
      </c>
      <c r="D13" s="22" t="s">
        <v>4471</v>
      </c>
      <c r="E13" s="22" t="s">
        <v>4484</v>
      </c>
      <c r="F13" s="22"/>
      <c r="G13" s="22"/>
      <c r="H13" s="22"/>
    </row>
    <row r="14" spans="1:8" outlineLevel="1" x14ac:dyDescent="0.2">
      <c r="A14" s="95"/>
      <c r="B14" s="96">
        <v>13</v>
      </c>
      <c r="C14" s="22" t="s">
        <v>4462</v>
      </c>
      <c r="D14" s="22" t="s">
        <v>4474</v>
      </c>
      <c r="E14" s="22" t="s">
        <v>4485</v>
      </c>
      <c r="F14" s="22"/>
      <c r="G14" s="22"/>
      <c r="H14" s="22"/>
    </row>
    <row r="15" spans="1:8" outlineLevel="1" x14ac:dyDescent="0.2">
      <c r="A15" s="95"/>
      <c r="B15" s="96">
        <v>14</v>
      </c>
      <c r="C15" s="22" t="s">
        <v>4472</v>
      </c>
      <c r="D15" s="22" t="s">
        <v>4473</v>
      </c>
      <c r="E15" s="22" t="s">
        <v>4486</v>
      </c>
      <c r="F15" s="22"/>
      <c r="G15" s="22"/>
      <c r="H15" s="22"/>
    </row>
    <row r="16" spans="1:8" outlineLevel="1" x14ac:dyDescent="0.2">
      <c r="A16" s="95"/>
      <c r="B16" s="96">
        <v>15</v>
      </c>
      <c r="C16" s="22" t="s">
        <v>0</v>
      </c>
      <c r="D16" s="22" t="s">
        <v>4475</v>
      </c>
      <c r="E16" s="22" t="s">
        <v>4487</v>
      </c>
      <c r="F16" s="22"/>
      <c r="G16" s="22"/>
      <c r="H16" s="22"/>
    </row>
    <row r="17" spans="1:8" outlineLevel="1" x14ac:dyDescent="0.2">
      <c r="A17" s="95"/>
      <c r="B17" s="96">
        <v>16</v>
      </c>
      <c r="C17" s="22" t="s">
        <v>4493</v>
      </c>
      <c r="D17" s="22" t="s">
        <v>4494</v>
      </c>
      <c r="E17" s="22" t="s">
        <v>4495</v>
      </c>
      <c r="F17" s="22"/>
      <c r="G17" s="22"/>
      <c r="H17" s="22"/>
    </row>
    <row r="18" spans="1:8" outlineLevel="1" x14ac:dyDescent="0.2">
      <c r="A18" s="95"/>
      <c r="B18" s="96">
        <v>17</v>
      </c>
      <c r="C18" s="22" t="s">
        <v>4793</v>
      </c>
      <c r="D18" s="22" t="s">
        <v>4792</v>
      </c>
      <c r="E18" s="22" t="s">
        <v>4791</v>
      </c>
      <c r="F18" s="22"/>
      <c r="G18" s="22"/>
      <c r="H18" s="22"/>
    </row>
    <row r="19" spans="1:8" outlineLevel="1" x14ac:dyDescent="0.2">
      <c r="A19" s="95"/>
      <c r="B19" s="96">
        <v>18</v>
      </c>
      <c r="C19" s="22" t="s">
        <v>4525</v>
      </c>
      <c r="D19" s="22" t="s">
        <v>4526</v>
      </c>
      <c r="E19" s="22" t="s">
        <v>4527</v>
      </c>
      <c r="F19" s="22"/>
      <c r="G19" s="22"/>
      <c r="H19" s="22"/>
    </row>
    <row r="20" spans="1:8" outlineLevel="1" x14ac:dyDescent="0.2">
      <c r="A20" s="95"/>
      <c r="B20" s="96">
        <v>19</v>
      </c>
      <c r="C20" s="22" t="s">
        <v>4589</v>
      </c>
      <c r="D20" s="22" t="s">
        <v>4590</v>
      </c>
      <c r="E20" s="22" t="s">
        <v>4591</v>
      </c>
      <c r="F20" s="22"/>
      <c r="G20" s="22"/>
      <c r="H20" s="22"/>
    </row>
    <row r="21" spans="1:8" outlineLevel="1" x14ac:dyDescent="0.2">
      <c r="A21" s="95"/>
      <c r="B21" s="96">
        <v>20</v>
      </c>
      <c r="C21" s="22" t="s">
        <v>4699</v>
      </c>
      <c r="D21" s="22" t="s">
        <v>4476</v>
      </c>
      <c r="E21" s="22" t="s">
        <v>4488</v>
      </c>
      <c r="F21" s="22"/>
      <c r="G21" s="22"/>
      <c r="H21" s="22"/>
    </row>
    <row r="22" spans="1:8" outlineLevel="1" x14ac:dyDescent="0.2">
      <c r="A22" s="95"/>
      <c r="B22" s="96">
        <v>21</v>
      </c>
      <c r="C22" s="22" t="s">
        <v>4477</v>
      </c>
      <c r="D22" s="22" t="s">
        <v>4461</v>
      </c>
      <c r="E22" s="22" t="s">
        <v>4489</v>
      </c>
      <c r="F22" s="22"/>
      <c r="G22" s="22"/>
      <c r="H22" s="22"/>
    </row>
    <row r="23" spans="1:8" outlineLevel="1" x14ac:dyDescent="0.2">
      <c r="A23" s="95"/>
      <c r="B23" s="96">
        <v>22</v>
      </c>
      <c r="C23" s="22" t="s">
        <v>4749</v>
      </c>
      <c r="D23" s="22" t="s">
        <v>4750</v>
      </c>
      <c r="E23" s="22" t="s">
        <v>4753</v>
      </c>
      <c r="F23" s="22"/>
      <c r="G23" s="22"/>
      <c r="H23" s="22"/>
    </row>
    <row r="24" spans="1:8" outlineLevel="1" x14ac:dyDescent="0.2">
      <c r="A24" s="95"/>
      <c r="B24" s="96">
        <v>23</v>
      </c>
      <c r="C24" s="22" t="s">
        <v>4756</v>
      </c>
      <c r="D24" s="22" t="s">
        <v>4755</v>
      </c>
      <c r="E24" s="22" t="s">
        <v>4757</v>
      </c>
      <c r="F24" s="22"/>
      <c r="G24" s="22"/>
      <c r="H24" s="22"/>
    </row>
    <row r="25" spans="1:8" outlineLevel="1" x14ac:dyDescent="0.2">
      <c r="A25" s="95"/>
      <c r="B25" s="96">
        <v>24</v>
      </c>
      <c r="C25" s="22" t="s">
        <v>4594</v>
      </c>
      <c r="D25" s="22" t="s">
        <v>4594</v>
      </c>
      <c r="E25" s="22" t="s">
        <v>4638</v>
      </c>
      <c r="F25" s="22"/>
      <c r="G25" s="22"/>
      <c r="H25" s="22"/>
    </row>
    <row r="26" spans="1:8" outlineLevel="1" x14ac:dyDescent="0.2">
      <c r="A26" s="95"/>
      <c r="B26" s="96">
        <v>25</v>
      </c>
      <c r="C26" s="22" t="s">
        <v>4758</v>
      </c>
      <c r="D26" s="22" t="s">
        <v>4759</v>
      </c>
      <c r="E26" s="22" t="s">
        <v>4760</v>
      </c>
      <c r="F26" s="22"/>
      <c r="G26" s="22"/>
      <c r="H26" s="22"/>
    </row>
    <row r="27" spans="1:8" outlineLevel="1" x14ac:dyDescent="0.2">
      <c r="A27" s="95"/>
      <c r="B27" s="96">
        <v>26</v>
      </c>
      <c r="C27" s="22" t="s">
        <v>4477</v>
      </c>
      <c r="D27" s="22" t="s">
        <v>4461</v>
      </c>
      <c r="E27" s="22" t="s">
        <v>4943</v>
      </c>
      <c r="F27" s="22"/>
      <c r="G27" s="22"/>
      <c r="H27" s="22"/>
    </row>
    <row r="28" spans="1:8" outlineLevel="1" x14ac:dyDescent="0.2">
      <c r="A28" s="95"/>
      <c r="B28" s="96">
        <v>27</v>
      </c>
      <c r="C28" s="22" t="s">
        <v>4765</v>
      </c>
      <c r="D28" s="22" t="s">
        <v>4766</v>
      </c>
      <c r="E28" s="22" t="s">
        <v>4767</v>
      </c>
      <c r="F28" s="22"/>
      <c r="G28" s="22"/>
      <c r="H28" s="22"/>
    </row>
    <row r="29" spans="1:8" outlineLevel="1" x14ac:dyDescent="0.2">
      <c r="A29" s="95"/>
      <c r="B29" s="96">
        <v>28</v>
      </c>
      <c r="C29" s="22" t="s">
        <v>4769</v>
      </c>
      <c r="D29" s="22" t="s">
        <v>4770</v>
      </c>
      <c r="E29" s="22" t="s">
        <v>4771</v>
      </c>
      <c r="F29" s="22"/>
      <c r="G29" s="22"/>
      <c r="H29" s="22"/>
    </row>
    <row r="30" spans="1:8" ht="25.5" outlineLevel="1" x14ac:dyDescent="0.2">
      <c r="A30" s="95"/>
      <c r="B30" s="96">
        <v>29</v>
      </c>
      <c r="C30" s="22" t="s">
        <v>4843</v>
      </c>
      <c r="D30" s="22" t="s">
        <v>4779</v>
      </c>
      <c r="E30" s="22" t="s">
        <v>4780</v>
      </c>
      <c r="F30" s="22"/>
      <c r="G30" s="22"/>
      <c r="H30" s="22"/>
    </row>
    <row r="31" spans="1:8" ht="25.5" outlineLevel="1" x14ac:dyDescent="0.2">
      <c r="A31" s="95"/>
      <c r="B31" s="96">
        <v>30</v>
      </c>
      <c r="C31" s="22" t="s">
        <v>4783</v>
      </c>
      <c r="D31" s="22" t="s">
        <v>4782</v>
      </c>
      <c r="E31" s="22" t="s">
        <v>4781</v>
      </c>
      <c r="F31" s="22"/>
      <c r="G31" s="22"/>
      <c r="H31" s="22"/>
    </row>
    <row r="32" spans="1:8" outlineLevel="1" x14ac:dyDescent="0.2">
      <c r="A32" s="95"/>
      <c r="B32" s="96">
        <v>31</v>
      </c>
      <c r="C32" s="22" t="s">
        <v>4497</v>
      </c>
      <c r="D32" s="22" t="s">
        <v>4498</v>
      </c>
      <c r="E32" s="22" t="s">
        <v>4499</v>
      </c>
      <c r="F32" s="22"/>
      <c r="G32" s="22"/>
      <c r="H32" s="22"/>
    </row>
    <row r="33" spans="1:8" outlineLevel="1" x14ac:dyDescent="0.2">
      <c r="A33" s="95"/>
      <c r="B33" s="96">
        <v>32</v>
      </c>
      <c r="C33" s="22" t="s">
        <v>4700</v>
      </c>
      <c r="D33" s="22" t="s">
        <v>4701</v>
      </c>
      <c r="E33" s="22" t="s">
        <v>4702</v>
      </c>
      <c r="F33" s="22"/>
      <c r="G33" s="22"/>
      <c r="H33" s="22"/>
    </row>
    <row r="34" spans="1:8" outlineLevel="1" x14ac:dyDescent="0.2">
      <c r="A34" s="95"/>
      <c r="B34" s="96">
        <v>33</v>
      </c>
      <c r="C34" s="22" t="s">
        <v>4514</v>
      </c>
      <c r="D34" s="22" t="s">
        <v>4500</v>
      </c>
      <c r="E34" s="22" t="s">
        <v>4501</v>
      </c>
      <c r="F34" s="22"/>
      <c r="G34" s="22"/>
      <c r="H34" s="22"/>
    </row>
    <row r="35" spans="1:8" ht="25.5" outlineLevel="1" x14ac:dyDescent="0.2">
      <c r="A35" s="95"/>
      <c r="B35" s="96">
        <v>34</v>
      </c>
      <c r="C35" s="22" t="s">
        <v>4794</v>
      </c>
      <c r="D35" s="22" t="s">
        <v>4790</v>
      </c>
      <c r="E35" s="22" t="s">
        <v>4795</v>
      </c>
      <c r="F35" s="22"/>
      <c r="G35" s="22"/>
      <c r="H35" s="22"/>
    </row>
    <row r="36" spans="1:8" outlineLevel="1" x14ac:dyDescent="0.2">
      <c r="A36" s="95"/>
      <c r="B36" s="96">
        <v>35</v>
      </c>
      <c r="C36" s="22" t="s">
        <v>4511</v>
      </c>
      <c r="D36" s="22" t="s">
        <v>4512</v>
      </c>
      <c r="E36" s="22" t="s">
        <v>4513</v>
      </c>
      <c r="F36" s="22"/>
      <c r="G36" s="22"/>
      <c r="H36" s="22"/>
    </row>
    <row r="37" spans="1:8" outlineLevel="1" x14ac:dyDescent="0.2">
      <c r="A37" s="95"/>
      <c r="B37" s="96">
        <v>36</v>
      </c>
      <c r="C37" s="22" t="s">
        <v>4520</v>
      </c>
      <c r="D37" s="22" t="s">
        <v>4518</v>
      </c>
      <c r="E37" s="22" t="s">
        <v>4519</v>
      </c>
      <c r="F37" s="22"/>
      <c r="G37" s="22"/>
      <c r="H37" s="22"/>
    </row>
    <row r="38" spans="1:8" outlineLevel="1" x14ac:dyDescent="0.2">
      <c r="A38" s="95"/>
      <c r="B38" s="96">
        <v>37</v>
      </c>
      <c r="C38" s="22" t="s">
        <v>4502</v>
      </c>
      <c r="D38" s="22" t="s">
        <v>4503</v>
      </c>
      <c r="E38" s="22" t="s">
        <v>4504</v>
      </c>
      <c r="F38" s="22"/>
      <c r="G38" s="22"/>
      <c r="H38" s="22"/>
    </row>
    <row r="39" spans="1:8" outlineLevel="1" x14ac:dyDescent="0.2">
      <c r="A39" s="95"/>
      <c r="B39" s="96">
        <v>38</v>
      </c>
      <c r="C39" s="22" t="s">
        <v>4505</v>
      </c>
      <c r="D39" s="22" t="s">
        <v>4506</v>
      </c>
      <c r="E39" s="22" t="s">
        <v>4507</v>
      </c>
      <c r="F39" s="22"/>
      <c r="G39" s="22"/>
      <c r="H39" s="22"/>
    </row>
    <row r="40" spans="1:8" outlineLevel="1" x14ac:dyDescent="0.2">
      <c r="A40" s="95"/>
      <c r="B40" s="96">
        <v>39</v>
      </c>
      <c r="C40" s="22" t="s">
        <v>4508</v>
      </c>
      <c r="D40" s="22" t="s">
        <v>4509</v>
      </c>
      <c r="E40" s="22" t="s">
        <v>4510</v>
      </c>
      <c r="F40" s="22"/>
      <c r="G40" s="22"/>
      <c r="H40" s="22"/>
    </row>
    <row r="41" spans="1:8" outlineLevel="1" x14ac:dyDescent="0.2">
      <c r="A41" s="95"/>
      <c r="B41" s="96">
        <v>40</v>
      </c>
      <c r="C41" s="22" t="s">
        <v>4569</v>
      </c>
      <c r="D41" s="22" t="s">
        <v>4570</v>
      </c>
      <c r="E41" s="22" t="s">
        <v>4588</v>
      </c>
      <c r="F41" s="22"/>
      <c r="G41" s="22"/>
      <c r="H41" s="22"/>
    </row>
    <row r="42" spans="1:8" outlineLevel="1" x14ac:dyDescent="0.2">
      <c r="A42" s="95"/>
      <c r="B42" s="96">
        <v>41</v>
      </c>
      <c r="C42" s="22" t="s">
        <v>4496</v>
      </c>
      <c r="D42" s="22" t="s">
        <v>4496</v>
      </c>
      <c r="E42" s="22" t="s">
        <v>4496</v>
      </c>
      <c r="F42" s="22"/>
      <c r="G42" s="22"/>
      <c r="H42" s="22"/>
    </row>
    <row r="43" spans="1:8" outlineLevel="1" x14ac:dyDescent="0.2">
      <c r="A43" s="95"/>
      <c r="B43" s="96">
        <v>42</v>
      </c>
      <c r="C43" s="22" t="s">
        <v>4515</v>
      </c>
      <c r="D43" s="22" t="s">
        <v>4516</v>
      </c>
      <c r="E43" s="22" t="s">
        <v>4517</v>
      </c>
      <c r="F43" s="22"/>
      <c r="G43" s="22"/>
      <c r="H43" s="22"/>
    </row>
    <row r="44" spans="1:8" outlineLevel="1" x14ac:dyDescent="0.2">
      <c r="A44" s="95"/>
      <c r="B44" s="96">
        <v>43</v>
      </c>
      <c r="C44" s="22" t="s">
        <v>4723</v>
      </c>
      <c r="D44" s="22" t="s">
        <v>4524</v>
      </c>
      <c r="E44" s="22" t="s">
        <v>4524</v>
      </c>
      <c r="F44" s="22"/>
      <c r="G44" s="22"/>
      <c r="H44" s="22"/>
    </row>
    <row r="45" spans="1:8" outlineLevel="1" x14ac:dyDescent="0.2">
      <c r="A45" s="95"/>
      <c r="B45" s="96">
        <v>44</v>
      </c>
      <c r="C45" s="22" t="s">
        <v>4726</v>
      </c>
      <c r="D45" s="22" t="s">
        <v>4724</v>
      </c>
      <c r="E45" s="22" t="s">
        <v>4725</v>
      </c>
      <c r="F45" s="22"/>
      <c r="G45" s="22"/>
      <c r="H45" s="22"/>
    </row>
    <row r="46" spans="1:8" outlineLevel="1" x14ac:dyDescent="0.2">
      <c r="A46" s="95"/>
      <c r="B46" s="96">
        <v>45</v>
      </c>
      <c r="C46" s="22" t="s">
        <v>4611</v>
      </c>
      <c r="D46" s="22" t="s">
        <v>4611</v>
      </c>
      <c r="E46" s="22" t="s">
        <v>4659</v>
      </c>
      <c r="F46" s="22"/>
      <c r="G46" s="22"/>
      <c r="H46" s="22"/>
    </row>
    <row r="47" spans="1:8" ht="38.25" outlineLevel="1" x14ac:dyDescent="0.2">
      <c r="A47" s="95"/>
      <c r="B47" s="96">
        <v>46</v>
      </c>
      <c r="C47" s="22" t="s">
        <v>4810</v>
      </c>
      <c r="D47" s="22" t="s">
        <v>4812</v>
      </c>
      <c r="E47" s="22" t="s">
        <v>4811</v>
      </c>
      <c r="F47" s="22"/>
      <c r="G47" s="22"/>
      <c r="H47" s="22"/>
    </row>
    <row r="48" spans="1:8" outlineLevel="1" x14ac:dyDescent="0.2">
      <c r="A48" s="95"/>
      <c r="B48" s="96">
        <v>47</v>
      </c>
      <c r="C48" s="22"/>
      <c r="D48" s="22"/>
      <c r="E48" s="22"/>
      <c r="F48" s="22"/>
      <c r="G48" s="22"/>
      <c r="H48" s="22"/>
    </row>
    <row r="49" spans="1:8" outlineLevel="1" x14ac:dyDescent="0.2">
      <c r="A49" s="95"/>
      <c r="B49" s="96">
        <v>48</v>
      </c>
      <c r="C49" s="22"/>
      <c r="D49" s="22"/>
      <c r="E49" s="22"/>
      <c r="F49" s="22"/>
      <c r="G49" s="22"/>
      <c r="H49" s="22"/>
    </row>
    <row r="50" spans="1:8" outlineLevel="1" x14ac:dyDescent="0.2">
      <c r="A50" s="95"/>
      <c r="B50" s="96">
        <v>49</v>
      </c>
      <c r="C50" s="22"/>
      <c r="D50" s="22"/>
      <c r="E50" s="22"/>
      <c r="F50" s="22"/>
      <c r="G50" s="22"/>
      <c r="H50" s="22"/>
    </row>
    <row r="51" spans="1:8" ht="25.5" outlineLevel="1" x14ac:dyDescent="0.2">
      <c r="A51" s="195" t="s">
        <v>4835</v>
      </c>
      <c r="B51" s="96">
        <v>50</v>
      </c>
      <c r="C51" s="88" t="s">
        <v>4852</v>
      </c>
      <c r="D51" s="88" t="s">
        <v>4853</v>
      </c>
      <c r="E51" s="88" t="s">
        <v>4854</v>
      </c>
      <c r="F51" s="88"/>
      <c r="G51" s="88"/>
      <c r="H51" s="88"/>
    </row>
    <row r="52" spans="1:8" outlineLevel="1" x14ac:dyDescent="0.2">
      <c r="A52" s="95"/>
      <c r="B52" s="96">
        <v>51</v>
      </c>
      <c r="C52" s="88" t="s">
        <v>4855</v>
      </c>
      <c r="D52" s="88" t="s">
        <v>4856</v>
      </c>
      <c r="E52" s="88" t="s">
        <v>4857</v>
      </c>
      <c r="F52" s="88"/>
      <c r="G52" s="88"/>
      <c r="H52" s="88"/>
    </row>
    <row r="53" spans="1:8" outlineLevel="1" x14ac:dyDescent="0.2">
      <c r="A53" s="95"/>
      <c r="B53" s="96">
        <v>52</v>
      </c>
      <c r="C53" s="88" t="s">
        <v>4848</v>
      </c>
      <c r="D53" s="88" t="s">
        <v>4858</v>
      </c>
      <c r="E53" s="88" t="s">
        <v>4859</v>
      </c>
      <c r="F53" s="88"/>
      <c r="G53" s="88"/>
      <c r="H53" s="88"/>
    </row>
    <row r="54" spans="1:8" outlineLevel="1" x14ac:dyDescent="0.2">
      <c r="A54" s="95"/>
      <c r="B54" s="96">
        <v>53</v>
      </c>
      <c r="C54" s="88" t="s">
        <v>4860</v>
      </c>
      <c r="D54" s="88" t="s">
        <v>4861</v>
      </c>
      <c r="E54" s="88" t="s">
        <v>4862</v>
      </c>
      <c r="F54" s="88"/>
      <c r="G54" s="88"/>
      <c r="H54" s="88"/>
    </row>
    <row r="55" spans="1:8" outlineLevel="1" x14ac:dyDescent="0.2">
      <c r="A55" s="95"/>
      <c r="B55" s="96">
        <v>54</v>
      </c>
      <c r="C55" s="88" t="s">
        <v>4863</v>
      </c>
      <c r="D55" s="88" t="s">
        <v>4864</v>
      </c>
      <c r="E55" s="88" t="s">
        <v>4865</v>
      </c>
      <c r="F55" s="88"/>
      <c r="G55" s="88"/>
      <c r="H55" s="88"/>
    </row>
    <row r="56" spans="1:8" outlineLevel="1" x14ac:dyDescent="0.2">
      <c r="A56" s="95"/>
      <c r="B56" s="96">
        <v>55</v>
      </c>
      <c r="C56" s="88" t="s">
        <v>4866</v>
      </c>
      <c r="D56" s="88" t="s">
        <v>4867</v>
      </c>
      <c r="E56" s="88" t="s">
        <v>4868</v>
      </c>
      <c r="F56" s="88"/>
      <c r="G56" s="88"/>
      <c r="H56" s="88"/>
    </row>
    <row r="57" spans="1:8" outlineLevel="1" x14ac:dyDescent="0.2">
      <c r="A57" s="95"/>
      <c r="B57" s="96">
        <v>56</v>
      </c>
      <c r="C57" s="88" t="s">
        <v>4869</v>
      </c>
      <c r="D57" s="88" t="s">
        <v>4870</v>
      </c>
      <c r="E57" s="88" t="s">
        <v>4871</v>
      </c>
      <c r="F57" s="88"/>
      <c r="G57" s="88"/>
      <c r="H57" s="88"/>
    </row>
    <row r="58" spans="1:8" outlineLevel="1" x14ac:dyDescent="0.2">
      <c r="A58" s="95"/>
      <c r="B58" s="96">
        <v>57</v>
      </c>
      <c r="C58" s="88" t="s">
        <v>4872</v>
      </c>
      <c r="D58" s="88" t="s">
        <v>4959</v>
      </c>
      <c r="E58" s="88" t="s">
        <v>4873</v>
      </c>
      <c r="F58" s="88"/>
      <c r="G58" s="88"/>
      <c r="H58" s="88"/>
    </row>
    <row r="59" spans="1:8" outlineLevel="1" x14ac:dyDescent="0.2">
      <c r="A59" s="95"/>
      <c r="B59" s="96">
        <v>58</v>
      </c>
      <c r="C59" s="88" t="s">
        <v>4874</v>
      </c>
      <c r="D59" s="88" t="s">
        <v>4874</v>
      </c>
      <c r="E59" s="88" t="s">
        <v>4874</v>
      </c>
      <c r="F59" s="88"/>
      <c r="G59" s="88"/>
      <c r="H59" s="88"/>
    </row>
    <row r="60" spans="1:8" outlineLevel="1" x14ac:dyDescent="0.2">
      <c r="A60" s="95"/>
      <c r="B60" s="96">
        <v>59</v>
      </c>
      <c r="C60" s="88" t="s">
        <v>4875</v>
      </c>
      <c r="D60" s="88" t="s">
        <v>4876</v>
      </c>
      <c r="E60" s="88" t="s">
        <v>4877</v>
      </c>
      <c r="F60" s="88"/>
      <c r="G60" s="88"/>
      <c r="H60" s="88"/>
    </row>
    <row r="61" spans="1:8" outlineLevel="1" x14ac:dyDescent="0.2">
      <c r="A61" s="95"/>
      <c r="B61" s="96">
        <v>60</v>
      </c>
      <c r="C61" s="88" t="s">
        <v>4878</v>
      </c>
      <c r="D61" s="88" t="s">
        <v>4879</v>
      </c>
      <c r="E61" s="88" t="s">
        <v>4880</v>
      </c>
      <c r="F61" s="88"/>
      <c r="G61" s="88"/>
      <c r="H61" s="88"/>
    </row>
    <row r="62" spans="1:8" outlineLevel="1" x14ac:dyDescent="0.2">
      <c r="A62" s="95"/>
      <c r="B62" s="96">
        <v>61</v>
      </c>
      <c r="C62" s="88" t="s">
        <v>4881</v>
      </c>
      <c r="D62" s="88" t="s">
        <v>4882</v>
      </c>
      <c r="E62" s="88" t="s">
        <v>4883</v>
      </c>
      <c r="F62" s="88"/>
      <c r="G62" s="88"/>
      <c r="H62" s="88"/>
    </row>
    <row r="63" spans="1:8" outlineLevel="1" x14ac:dyDescent="0.2">
      <c r="A63" s="95"/>
      <c r="B63" s="96">
        <v>62</v>
      </c>
      <c r="C63" s="88"/>
      <c r="D63" s="88"/>
      <c r="E63" s="88"/>
      <c r="F63" s="88"/>
      <c r="G63" s="88"/>
      <c r="H63" s="88"/>
    </row>
    <row r="64" spans="1:8" outlineLevel="1" x14ac:dyDescent="0.2">
      <c r="A64" s="95"/>
      <c r="B64" s="96">
        <v>63</v>
      </c>
      <c r="C64" s="88"/>
      <c r="D64" s="88"/>
      <c r="E64" s="88"/>
      <c r="F64" s="88"/>
      <c r="G64" s="88"/>
      <c r="H64" s="88"/>
    </row>
    <row r="65" spans="1:8" outlineLevel="1" x14ac:dyDescent="0.2">
      <c r="A65" s="95"/>
      <c r="B65" s="96">
        <v>64</v>
      </c>
      <c r="C65" s="88"/>
      <c r="D65" s="88"/>
      <c r="E65" s="88"/>
      <c r="F65" s="88"/>
      <c r="G65" s="88"/>
      <c r="H65" s="88"/>
    </row>
    <row r="66" spans="1:8" outlineLevel="1" x14ac:dyDescent="0.2">
      <c r="A66" s="95"/>
      <c r="B66" s="96">
        <v>65</v>
      </c>
      <c r="C66" s="88"/>
      <c r="D66" s="88"/>
      <c r="E66" s="88"/>
      <c r="F66" s="88"/>
      <c r="G66" s="88"/>
      <c r="H66" s="88"/>
    </row>
    <row r="67" spans="1:8" outlineLevel="1" x14ac:dyDescent="0.2">
      <c r="A67" s="95"/>
      <c r="B67" s="96">
        <v>66</v>
      </c>
      <c r="C67" s="88"/>
      <c r="D67" s="88"/>
      <c r="E67" s="88"/>
      <c r="F67" s="88"/>
      <c r="G67" s="88"/>
      <c r="H67" s="88"/>
    </row>
    <row r="68" spans="1:8" outlineLevel="1" x14ac:dyDescent="0.2">
      <c r="A68" s="95"/>
      <c r="B68" s="96">
        <v>67</v>
      </c>
      <c r="C68" s="88"/>
      <c r="D68" s="88"/>
      <c r="E68" s="88"/>
      <c r="F68" s="88"/>
      <c r="G68" s="88"/>
      <c r="H68" s="88"/>
    </row>
    <row r="69" spans="1:8" outlineLevel="1" x14ac:dyDescent="0.2">
      <c r="A69" s="95"/>
      <c r="B69" s="96">
        <v>68</v>
      </c>
      <c r="C69" s="88"/>
      <c r="D69" s="88"/>
      <c r="E69" s="88"/>
      <c r="F69" s="88"/>
      <c r="G69" s="88"/>
      <c r="H69" s="88"/>
    </row>
    <row r="70" spans="1:8" outlineLevel="1" x14ac:dyDescent="0.2">
      <c r="A70" s="95"/>
      <c r="B70" s="96">
        <v>69</v>
      </c>
      <c r="C70" s="88"/>
      <c r="D70" s="88"/>
      <c r="E70" s="88"/>
      <c r="F70" s="88"/>
      <c r="G70" s="88"/>
      <c r="H70" s="88"/>
    </row>
    <row r="71" spans="1:8" outlineLevel="1" x14ac:dyDescent="0.2">
      <c r="A71" s="95"/>
      <c r="B71" s="96">
        <v>70</v>
      </c>
      <c r="C71" s="88"/>
      <c r="D71" s="88"/>
      <c r="E71" s="88"/>
      <c r="F71" s="88"/>
      <c r="G71" s="88"/>
      <c r="H71" s="88"/>
    </row>
    <row r="72" spans="1:8" outlineLevel="1" x14ac:dyDescent="0.2">
      <c r="A72" s="95"/>
      <c r="B72" s="96">
        <v>71</v>
      </c>
      <c r="C72" s="88"/>
      <c r="D72" s="88"/>
      <c r="E72" s="88"/>
      <c r="F72" s="88"/>
      <c r="G72" s="88"/>
      <c r="H72" s="88"/>
    </row>
    <row r="73" spans="1:8" outlineLevel="1" x14ac:dyDescent="0.2">
      <c r="A73" s="95"/>
      <c r="B73" s="96">
        <v>72</v>
      </c>
      <c r="C73" s="88"/>
      <c r="D73" s="88"/>
      <c r="E73" s="88"/>
      <c r="F73" s="88"/>
      <c r="G73" s="88"/>
      <c r="H73" s="88"/>
    </row>
    <row r="74" spans="1:8" outlineLevel="1" x14ac:dyDescent="0.2">
      <c r="A74" s="95"/>
      <c r="B74" s="96">
        <v>73</v>
      </c>
      <c r="C74" s="88"/>
      <c r="D74" s="88"/>
      <c r="E74" s="88"/>
      <c r="F74" s="88"/>
      <c r="G74" s="88"/>
      <c r="H74" s="88"/>
    </row>
    <row r="75" spans="1:8" outlineLevel="1" x14ac:dyDescent="0.2">
      <c r="A75" s="95"/>
      <c r="B75" s="96">
        <v>74</v>
      </c>
      <c r="C75" s="88"/>
      <c r="D75" s="88"/>
      <c r="E75" s="88"/>
      <c r="F75" s="88"/>
      <c r="G75" s="88"/>
      <c r="H75" s="88"/>
    </row>
    <row r="76" spans="1:8" outlineLevel="1" x14ac:dyDescent="0.2">
      <c r="A76" s="95"/>
      <c r="B76" s="96">
        <v>75</v>
      </c>
      <c r="C76" s="88"/>
      <c r="D76" s="88"/>
      <c r="E76" s="88"/>
      <c r="F76" s="88"/>
      <c r="G76" s="88"/>
      <c r="H76" s="88"/>
    </row>
    <row r="77" spans="1:8" outlineLevel="1" x14ac:dyDescent="0.2">
      <c r="A77" s="95"/>
      <c r="B77" s="96">
        <v>76</v>
      </c>
      <c r="C77" s="88"/>
      <c r="D77" s="88"/>
      <c r="E77" s="88"/>
      <c r="F77" s="88"/>
      <c r="G77" s="88"/>
      <c r="H77" s="88"/>
    </row>
    <row r="78" spans="1:8" outlineLevel="1" x14ac:dyDescent="0.2">
      <c r="A78" s="95"/>
      <c r="B78" s="96">
        <v>77</v>
      </c>
      <c r="C78" s="88"/>
      <c r="D78" s="88"/>
      <c r="E78" s="88"/>
      <c r="F78" s="88"/>
      <c r="G78" s="88"/>
      <c r="H78" s="88"/>
    </row>
    <row r="79" spans="1:8" outlineLevel="1" x14ac:dyDescent="0.2">
      <c r="A79" s="95"/>
      <c r="B79" s="96">
        <v>78</v>
      </c>
      <c r="C79" s="88"/>
      <c r="D79" s="88"/>
      <c r="E79" s="88"/>
      <c r="F79" s="88"/>
      <c r="G79" s="88"/>
      <c r="H79" s="88"/>
    </row>
    <row r="80" spans="1:8" outlineLevel="1" x14ac:dyDescent="0.2">
      <c r="A80" s="95"/>
      <c r="B80" s="96">
        <v>79</v>
      </c>
      <c r="C80" s="88"/>
      <c r="D80" s="88"/>
      <c r="E80" s="88"/>
      <c r="F80" s="88"/>
      <c r="G80" s="88"/>
      <c r="H80" s="88"/>
    </row>
    <row r="81" spans="1:8" outlineLevel="1" x14ac:dyDescent="0.2">
      <c r="A81" s="95"/>
      <c r="B81" s="96">
        <v>80</v>
      </c>
      <c r="C81" s="88"/>
      <c r="D81" s="88"/>
      <c r="E81" s="88"/>
      <c r="F81" s="88"/>
      <c r="G81" s="88"/>
      <c r="H81" s="88"/>
    </row>
    <row r="82" spans="1:8" outlineLevel="1" x14ac:dyDescent="0.2">
      <c r="A82" s="95"/>
      <c r="B82" s="96">
        <v>81</v>
      </c>
      <c r="C82" s="88"/>
      <c r="D82" s="88"/>
      <c r="E82" s="88"/>
      <c r="F82" s="88"/>
      <c r="G82" s="88"/>
      <c r="H82" s="88"/>
    </row>
    <row r="83" spans="1:8" outlineLevel="1" x14ac:dyDescent="0.2">
      <c r="A83" s="95"/>
      <c r="B83" s="96">
        <v>82</v>
      </c>
      <c r="C83" s="88"/>
      <c r="D83" s="88"/>
      <c r="E83" s="88"/>
      <c r="F83" s="88"/>
      <c r="G83" s="88"/>
      <c r="H83" s="88"/>
    </row>
    <row r="84" spans="1:8" outlineLevel="1" x14ac:dyDescent="0.2">
      <c r="A84" s="95"/>
      <c r="B84" s="96">
        <v>83</v>
      </c>
      <c r="C84" s="88"/>
      <c r="D84" s="88"/>
      <c r="E84" s="88"/>
      <c r="F84" s="88"/>
      <c r="G84" s="88"/>
      <c r="H84" s="88"/>
    </row>
    <row r="85" spans="1:8" outlineLevel="1" x14ac:dyDescent="0.2">
      <c r="A85" s="95"/>
      <c r="B85" s="96">
        <v>84</v>
      </c>
      <c r="C85" s="88"/>
      <c r="D85" s="88"/>
      <c r="E85" s="88"/>
      <c r="F85" s="88"/>
      <c r="G85" s="88"/>
      <c r="H85" s="88"/>
    </row>
    <row r="86" spans="1:8" outlineLevel="1" x14ac:dyDescent="0.2">
      <c r="A86" s="95"/>
      <c r="B86" s="96">
        <v>85</v>
      </c>
      <c r="C86" s="88"/>
      <c r="D86" s="88"/>
      <c r="E86" s="88"/>
      <c r="F86" s="88"/>
      <c r="G86" s="88"/>
      <c r="H86" s="88"/>
    </row>
    <row r="87" spans="1:8" outlineLevel="1" x14ac:dyDescent="0.2">
      <c r="A87" s="95"/>
      <c r="B87" s="96">
        <v>86</v>
      </c>
      <c r="C87" s="88"/>
      <c r="D87" s="88"/>
      <c r="E87" s="88"/>
      <c r="F87" s="88"/>
      <c r="G87" s="88"/>
      <c r="H87" s="88"/>
    </row>
    <row r="88" spans="1:8" outlineLevel="1" x14ac:dyDescent="0.2">
      <c r="A88" s="95"/>
      <c r="B88" s="96">
        <v>87</v>
      </c>
      <c r="C88" s="88"/>
      <c r="D88" s="88"/>
      <c r="E88" s="88"/>
      <c r="F88" s="88"/>
      <c r="G88" s="88"/>
      <c r="H88" s="88"/>
    </row>
    <row r="89" spans="1:8" outlineLevel="1" x14ac:dyDescent="0.2">
      <c r="A89" s="95"/>
      <c r="B89" s="96">
        <v>88</v>
      </c>
      <c r="C89" s="88"/>
      <c r="D89" s="88"/>
      <c r="E89" s="88"/>
      <c r="F89" s="88"/>
      <c r="G89" s="88"/>
      <c r="H89" s="88"/>
    </row>
    <row r="90" spans="1:8" outlineLevel="1" x14ac:dyDescent="0.2">
      <c r="A90" s="95"/>
      <c r="B90" s="96">
        <v>89</v>
      </c>
      <c r="C90" s="88"/>
      <c r="D90" s="88"/>
      <c r="E90" s="88"/>
      <c r="F90" s="88"/>
      <c r="G90" s="88"/>
      <c r="H90" s="88"/>
    </row>
    <row r="91" spans="1:8" outlineLevel="1" x14ac:dyDescent="0.2">
      <c r="A91" s="95"/>
      <c r="B91" s="96">
        <v>90</v>
      </c>
      <c r="C91" s="88"/>
      <c r="D91" s="88"/>
      <c r="E91" s="88"/>
      <c r="F91" s="88"/>
      <c r="G91" s="88"/>
      <c r="H91" s="88"/>
    </row>
    <row r="92" spans="1:8" outlineLevel="1" x14ac:dyDescent="0.2">
      <c r="A92" s="95"/>
      <c r="B92" s="96">
        <v>91</v>
      </c>
      <c r="C92" s="88"/>
      <c r="D92" s="88"/>
      <c r="E92" s="88"/>
      <c r="F92" s="88"/>
      <c r="G92" s="88"/>
      <c r="H92" s="88"/>
    </row>
    <row r="93" spans="1:8" outlineLevel="1" x14ac:dyDescent="0.2">
      <c r="A93" s="95"/>
      <c r="B93" s="96">
        <v>92</v>
      </c>
      <c r="C93" s="88"/>
      <c r="D93" s="88"/>
      <c r="E93" s="88"/>
      <c r="F93" s="88"/>
      <c r="G93" s="88"/>
      <c r="H93" s="88"/>
    </row>
    <row r="94" spans="1:8" outlineLevel="1" x14ac:dyDescent="0.2">
      <c r="A94" s="95"/>
      <c r="B94" s="96">
        <v>93</v>
      </c>
      <c r="C94" s="88"/>
      <c r="D94" s="88"/>
      <c r="E94" s="88"/>
      <c r="F94" s="88"/>
      <c r="G94" s="88"/>
      <c r="H94" s="88"/>
    </row>
    <row r="95" spans="1:8" outlineLevel="1" x14ac:dyDescent="0.2">
      <c r="A95" s="95"/>
      <c r="B95" s="96">
        <v>94</v>
      </c>
      <c r="C95" s="88"/>
      <c r="D95" s="88"/>
      <c r="E95" s="88"/>
      <c r="F95" s="88"/>
      <c r="G95" s="88"/>
      <c r="H95" s="88"/>
    </row>
    <row r="96" spans="1:8" outlineLevel="1" x14ac:dyDescent="0.2">
      <c r="A96" s="95"/>
      <c r="B96" s="96">
        <v>95</v>
      </c>
      <c r="C96" s="88"/>
      <c r="D96" s="88"/>
      <c r="E96" s="88"/>
      <c r="F96" s="88"/>
      <c r="G96" s="88"/>
      <c r="H96" s="88"/>
    </row>
    <row r="97" spans="1:8" outlineLevel="1" x14ac:dyDescent="0.2">
      <c r="A97" s="95"/>
      <c r="B97" s="96">
        <v>96</v>
      </c>
      <c r="C97" s="88"/>
      <c r="D97" s="88"/>
      <c r="E97" s="88"/>
      <c r="F97" s="88"/>
      <c r="G97" s="88"/>
      <c r="H97" s="88"/>
    </row>
    <row r="98" spans="1:8" outlineLevel="1" x14ac:dyDescent="0.2">
      <c r="A98" s="95"/>
      <c r="B98" s="96">
        <v>97</v>
      </c>
      <c r="C98" s="88"/>
      <c r="D98" s="88"/>
      <c r="E98" s="88"/>
      <c r="F98" s="88"/>
      <c r="G98" s="88"/>
      <c r="H98" s="88"/>
    </row>
    <row r="99" spans="1:8" outlineLevel="1" x14ac:dyDescent="0.2">
      <c r="A99" s="95"/>
      <c r="B99" s="96">
        <v>98</v>
      </c>
      <c r="C99" s="88"/>
      <c r="D99" s="88"/>
      <c r="E99" s="88"/>
      <c r="F99" s="88"/>
      <c r="G99" s="88"/>
      <c r="H99" s="88"/>
    </row>
    <row r="100" spans="1:8" outlineLevel="1" x14ac:dyDescent="0.2">
      <c r="A100" s="95"/>
      <c r="B100" s="96">
        <v>99</v>
      </c>
      <c r="C100" s="88"/>
      <c r="D100" s="88"/>
      <c r="E100" s="88"/>
      <c r="F100" s="88"/>
      <c r="G100" s="88"/>
      <c r="H100" s="88"/>
    </row>
    <row r="101" spans="1:8" x14ac:dyDescent="0.2">
      <c r="A101" s="91" t="s">
        <v>4693</v>
      </c>
      <c r="B101" s="90">
        <v>100</v>
      </c>
      <c r="C101" s="22" t="s">
        <v>4703</v>
      </c>
      <c r="D101" s="22" t="s">
        <v>4704</v>
      </c>
      <c r="E101" s="22" t="s">
        <v>4705</v>
      </c>
      <c r="F101" s="22"/>
      <c r="G101" s="22"/>
      <c r="H101" s="22"/>
    </row>
    <row r="102" spans="1:8" outlineLevel="1" x14ac:dyDescent="0.2">
      <c r="A102" s="89"/>
      <c r="B102" s="90">
        <v>101</v>
      </c>
      <c r="C102" s="22" t="s">
        <v>4592</v>
      </c>
      <c r="D102" s="22" t="s">
        <v>4606</v>
      </c>
      <c r="E102" s="22" t="s">
        <v>4636</v>
      </c>
      <c r="F102" s="22"/>
      <c r="G102" s="22"/>
      <c r="H102" s="22"/>
    </row>
    <row r="103" spans="1:8" outlineLevel="1" x14ac:dyDescent="0.2">
      <c r="A103" s="89"/>
      <c r="B103" s="90">
        <v>102</v>
      </c>
      <c r="C103" s="22" t="s">
        <v>4593</v>
      </c>
      <c r="D103" s="22" t="s">
        <v>4621</v>
      </c>
      <c r="E103" s="22" t="s">
        <v>4637</v>
      </c>
      <c r="F103" s="22"/>
      <c r="G103" s="22"/>
      <c r="H103" s="22"/>
    </row>
    <row r="104" spans="1:8" outlineLevel="1" x14ac:dyDescent="0.2">
      <c r="A104" s="89"/>
      <c r="B104" s="90">
        <v>103</v>
      </c>
      <c r="C104" s="22" t="s">
        <v>4594</v>
      </c>
      <c r="D104" s="22" t="s">
        <v>4594</v>
      </c>
      <c r="E104" s="22" t="s">
        <v>4638</v>
      </c>
      <c r="F104" s="22"/>
      <c r="G104" s="22"/>
      <c r="H104" s="22"/>
    </row>
    <row r="105" spans="1:8" outlineLevel="1" x14ac:dyDescent="0.2">
      <c r="A105" s="89"/>
      <c r="B105" s="90">
        <v>104</v>
      </c>
      <c r="C105" s="22" t="s">
        <v>4595</v>
      </c>
      <c r="D105" s="22" t="s">
        <v>4607</v>
      </c>
      <c r="E105" s="22" t="s">
        <v>4639</v>
      </c>
      <c r="F105" s="22"/>
      <c r="G105" s="22"/>
      <c r="H105" s="22"/>
    </row>
    <row r="106" spans="1:8" ht="89.25" outlineLevel="1" x14ac:dyDescent="0.2">
      <c r="A106" s="89"/>
      <c r="B106" s="90">
        <v>105</v>
      </c>
      <c r="C106" s="22" t="s">
        <v>4841</v>
      </c>
      <c r="D106" s="22" t="s">
        <v>4622</v>
      </c>
      <c r="E106" s="22" t="s">
        <v>4640</v>
      </c>
      <c r="F106" s="22"/>
      <c r="G106" s="22"/>
      <c r="H106" s="22"/>
    </row>
    <row r="107" spans="1:8" outlineLevel="1" x14ac:dyDescent="0.2">
      <c r="A107" s="89"/>
      <c r="B107" s="90">
        <v>106</v>
      </c>
      <c r="C107" s="22"/>
      <c r="D107" s="22"/>
      <c r="E107" s="22"/>
      <c r="F107" s="22"/>
      <c r="G107" s="22"/>
      <c r="H107" s="22"/>
    </row>
    <row r="108" spans="1:8" outlineLevel="1" x14ac:dyDescent="0.2">
      <c r="A108" s="89"/>
      <c r="B108" s="90">
        <v>107</v>
      </c>
      <c r="C108" s="22"/>
      <c r="D108" s="22"/>
      <c r="E108" s="22"/>
      <c r="F108" s="22"/>
      <c r="G108" s="22"/>
      <c r="H108" s="22"/>
    </row>
    <row r="109" spans="1:8" outlineLevel="1" x14ac:dyDescent="0.2">
      <c r="A109" s="89"/>
      <c r="B109" s="90">
        <v>108</v>
      </c>
      <c r="C109" s="22"/>
      <c r="D109" s="22"/>
      <c r="E109" s="22"/>
      <c r="F109" s="22"/>
      <c r="G109" s="22"/>
      <c r="H109" s="22"/>
    </row>
    <row r="110" spans="1:8" outlineLevel="1" x14ac:dyDescent="0.2">
      <c r="A110" s="89"/>
      <c r="B110" s="90">
        <v>109</v>
      </c>
      <c r="C110" s="98" t="s">
        <v>4614</v>
      </c>
      <c r="D110" s="98" t="s">
        <v>4634</v>
      </c>
      <c r="E110" s="98" t="s">
        <v>4649</v>
      </c>
      <c r="F110" s="98"/>
      <c r="G110" s="98"/>
      <c r="H110" s="98"/>
    </row>
    <row r="111" spans="1:8" outlineLevel="1" x14ac:dyDescent="0.2">
      <c r="A111" s="89"/>
      <c r="B111" s="90">
        <v>110</v>
      </c>
      <c r="C111" s="22" t="s">
        <v>4597</v>
      </c>
      <c r="D111" s="22" t="s">
        <v>4958</v>
      </c>
      <c r="E111" s="22" t="s">
        <v>4641</v>
      </c>
      <c r="F111" s="22"/>
      <c r="G111" s="22"/>
      <c r="H111" s="22"/>
    </row>
    <row r="112" spans="1:8" outlineLevel="1" x14ac:dyDescent="0.2">
      <c r="A112" s="89"/>
      <c r="B112" s="90">
        <v>111</v>
      </c>
      <c r="C112" s="22" t="s">
        <v>4598</v>
      </c>
      <c r="D112" s="22" t="s">
        <v>4623</v>
      </c>
      <c r="E112" s="22" t="s">
        <v>4642</v>
      </c>
      <c r="F112" s="22"/>
      <c r="G112" s="22"/>
      <c r="H112" s="22"/>
    </row>
    <row r="113" spans="1:8" outlineLevel="1" x14ac:dyDescent="0.2">
      <c r="A113" s="89"/>
      <c r="B113" s="90">
        <v>112</v>
      </c>
      <c r="C113" s="22"/>
      <c r="D113" s="22"/>
      <c r="E113" s="22"/>
      <c r="F113" s="22"/>
      <c r="G113" s="22"/>
      <c r="H113" s="22"/>
    </row>
    <row r="114" spans="1:8" outlineLevel="1" x14ac:dyDescent="0.2">
      <c r="A114" s="89"/>
      <c r="B114" s="90">
        <v>113</v>
      </c>
      <c r="C114" s="22"/>
      <c r="D114" s="22"/>
      <c r="E114" s="22"/>
      <c r="F114" s="22"/>
      <c r="G114" s="22"/>
      <c r="H114" s="22"/>
    </row>
    <row r="115" spans="1:8" outlineLevel="1" x14ac:dyDescent="0.2">
      <c r="A115" s="89"/>
      <c r="B115" s="90">
        <v>114</v>
      </c>
      <c r="C115" s="98" t="s">
        <v>4599</v>
      </c>
      <c r="D115" s="98" t="s">
        <v>4624</v>
      </c>
      <c r="E115" s="98" t="s">
        <v>4643</v>
      </c>
      <c r="F115" s="98"/>
      <c r="G115" s="98"/>
      <c r="H115" s="98"/>
    </row>
    <row r="116" spans="1:8" ht="63.75" outlineLevel="1" x14ac:dyDescent="0.2">
      <c r="A116" s="89"/>
      <c r="B116" s="90">
        <v>115</v>
      </c>
      <c r="C116" s="22" t="s">
        <v>4939</v>
      </c>
      <c r="D116" s="22" t="s">
        <v>4717</v>
      </c>
      <c r="E116" s="22" t="s">
        <v>4718</v>
      </c>
      <c r="F116" s="22"/>
      <c r="G116" s="22"/>
      <c r="H116" s="22"/>
    </row>
    <row r="117" spans="1:8" outlineLevel="1" x14ac:dyDescent="0.2">
      <c r="A117" s="89"/>
      <c r="B117" s="90">
        <v>116</v>
      </c>
      <c r="C117" s="22" t="s">
        <v>4608</v>
      </c>
      <c r="D117" s="22" t="s">
        <v>4629</v>
      </c>
      <c r="E117" s="22" t="s">
        <v>4644</v>
      </c>
      <c r="F117" s="22"/>
      <c r="G117" s="22"/>
      <c r="H117" s="22"/>
    </row>
    <row r="118" spans="1:8" outlineLevel="1" x14ac:dyDescent="0.2">
      <c r="A118" s="89"/>
      <c r="B118" s="90">
        <v>117</v>
      </c>
      <c r="C118" s="22" t="s">
        <v>4609</v>
      </c>
      <c r="D118" s="22" t="s">
        <v>4630</v>
      </c>
      <c r="E118" s="22" t="s">
        <v>4645</v>
      </c>
      <c r="F118" s="22"/>
      <c r="G118" s="22"/>
      <c r="H118" s="22"/>
    </row>
    <row r="119" spans="1:8" outlineLevel="1" x14ac:dyDescent="0.2">
      <c r="A119" s="89"/>
      <c r="B119" s="90">
        <v>118</v>
      </c>
      <c r="C119" s="22" t="s">
        <v>4610</v>
      </c>
      <c r="D119" s="22" t="s">
        <v>4631</v>
      </c>
      <c r="E119" s="22" t="s">
        <v>4646</v>
      </c>
      <c r="F119" s="22"/>
      <c r="G119" s="22"/>
      <c r="H119" s="22"/>
    </row>
    <row r="120" spans="1:8" outlineLevel="1" x14ac:dyDescent="0.2">
      <c r="A120" s="89"/>
      <c r="B120" s="90">
        <v>119</v>
      </c>
      <c r="C120" s="22" t="s">
        <v>4721</v>
      </c>
      <c r="D120" s="22" t="s">
        <v>4720</v>
      </c>
      <c r="E120" s="22" t="s">
        <v>4722</v>
      </c>
      <c r="F120" s="22"/>
      <c r="G120" s="22"/>
      <c r="H120" s="22"/>
    </row>
    <row r="121" spans="1:8" outlineLevel="1" x14ac:dyDescent="0.2">
      <c r="A121" s="89"/>
      <c r="B121" s="188">
        <v>120</v>
      </c>
      <c r="C121" s="22" t="s">
        <v>4612</v>
      </c>
      <c r="D121" s="22" t="s">
        <v>4632</v>
      </c>
      <c r="E121" s="22" t="s">
        <v>4647</v>
      </c>
      <c r="F121" s="22"/>
      <c r="G121" s="22"/>
      <c r="H121" s="22"/>
    </row>
    <row r="122" spans="1:8" ht="51" outlineLevel="1" x14ac:dyDescent="0.2">
      <c r="A122" s="89"/>
      <c r="B122" s="188">
        <v>121</v>
      </c>
      <c r="C122" s="22" t="s">
        <v>4887</v>
      </c>
      <c r="D122" s="22" t="s">
        <v>4888</v>
      </c>
      <c r="E122" s="22" t="s">
        <v>4889</v>
      </c>
      <c r="F122" s="22"/>
      <c r="G122" s="22"/>
      <c r="H122" s="22"/>
    </row>
    <row r="123" spans="1:8" outlineLevel="1" x14ac:dyDescent="0.2">
      <c r="A123" s="89"/>
      <c r="B123" s="188">
        <v>122</v>
      </c>
      <c r="C123" s="22" t="s">
        <v>4613</v>
      </c>
      <c r="D123" s="22" t="s">
        <v>4633</v>
      </c>
      <c r="E123" s="22" t="s">
        <v>4648</v>
      </c>
      <c r="F123" s="22"/>
      <c r="G123" s="22"/>
      <c r="H123" s="22"/>
    </row>
    <row r="124" spans="1:8" ht="51" outlineLevel="1" x14ac:dyDescent="0.2">
      <c r="A124" s="89"/>
      <c r="B124" s="188">
        <v>123</v>
      </c>
      <c r="C124" s="22" t="s">
        <v>4940</v>
      </c>
      <c r="D124" s="22" t="s">
        <v>4941</v>
      </c>
      <c r="E124" s="22" t="s">
        <v>4942</v>
      </c>
      <c r="F124" s="22"/>
      <c r="G124" s="22"/>
      <c r="H124" s="22"/>
    </row>
    <row r="125" spans="1:8" outlineLevel="1" x14ac:dyDescent="0.2">
      <c r="A125" s="89"/>
      <c r="B125" s="90">
        <v>124</v>
      </c>
      <c r="C125" s="22"/>
      <c r="D125" s="22"/>
      <c r="E125" s="22"/>
      <c r="F125" s="22"/>
      <c r="G125" s="22"/>
      <c r="H125" s="22"/>
    </row>
    <row r="126" spans="1:8" outlineLevel="1" x14ac:dyDescent="0.2">
      <c r="A126" s="89"/>
      <c r="B126" s="90">
        <v>125</v>
      </c>
      <c r="C126" s="98" t="s">
        <v>4600</v>
      </c>
      <c r="D126" s="98" t="s">
        <v>4625</v>
      </c>
      <c r="E126" s="98" t="s">
        <v>4655</v>
      </c>
      <c r="F126" s="98"/>
      <c r="G126" s="98"/>
      <c r="H126" s="98"/>
    </row>
    <row r="127" spans="1:8" ht="51" outlineLevel="1" x14ac:dyDescent="0.2">
      <c r="A127" s="89"/>
      <c r="B127" s="90">
        <v>126</v>
      </c>
      <c r="C127" s="22" t="s">
        <v>4665</v>
      </c>
      <c r="D127" s="22" t="s">
        <v>4666</v>
      </c>
      <c r="E127" s="22" t="s">
        <v>4667</v>
      </c>
      <c r="F127" s="22"/>
      <c r="G127" s="22"/>
      <c r="H127" s="22"/>
    </row>
    <row r="128" spans="1:8" outlineLevel="1" x14ac:dyDescent="0.2">
      <c r="A128" s="89"/>
      <c r="B128" s="90">
        <v>127</v>
      </c>
      <c r="C128" s="22" t="s">
        <v>4662</v>
      </c>
      <c r="D128" s="22" t="s">
        <v>4663</v>
      </c>
      <c r="E128" s="22" t="s">
        <v>4664</v>
      </c>
      <c r="F128" s="22"/>
      <c r="G128" s="22"/>
      <c r="H128" s="22"/>
    </row>
    <row r="129" spans="1:8" ht="63.75" outlineLevel="1" x14ac:dyDescent="0.2">
      <c r="A129" s="89"/>
      <c r="B129" s="189">
        <v>128</v>
      </c>
      <c r="C129" s="22" t="s">
        <v>4709</v>
      </c>
      <c r="D129" s="22" t="s">
        <v>4710</v>
      </c>
      <c r="E129" s="22" t="s">
        <v>4711</v>
      </c>
      <c r="F129" s="22"/>
      <c r="G129" s="22"/>
      <c r="H129" s="22"/>
    </row>
    <row r="130" spans="1:8" ht="63.75" outlineLevel="1" x14ac:dyDescent="0.2">
      <c r="A130" s="89"/>
      <c r="B130" s="189">
        <v>129</v>
      </c>
      <c r="C130" s="22" t="s">
        <v>4746</v>
      </c>
      <c r="D130" s="22" t="s">
        <v>4744</v>
      </c>
      <c r="E130" s="22" t="s">
        <v>4747</v>
      </c>
      <c r="F130" s="22"/>
      <c r="G130" s="22"/>
      <c r="H130" s="22"/>
    </row>
    <row r="131" spans="1:8" outlineLevel="1" x14ac:dyDescent="0.2">
      <c r="A131" s="89"/>
      <c r="B131" s="189">
        <v>130</v>
      </c>
      <c r="C131" s="22" t="s">
        <v>4745</v>
      </c>
      <c r="D131" s="22" t="s">
        <v>4626</v>
      </c>
      <c r="E131" s="22" t="s">
        <v>4654</v>
      </c>
      <c r="F131" s="22"/>
      <c r="G131" s="22"/>
      <c r="H131" s="22"/>
    </row>
    <row r="132" spans="1:8" ht="25.5" outlineLevel="1" x14ac:dyDescent="0.2">
      <c r="A132" s="89"/>
      <c r="B132" s="189">
        <v>131</v>
      </c>
      <c r="C132" s="22" t="s">
        <v>4714</v>
      </c>
      <c r="D132" s="22" t="s">
        <v>4713</v>
      </c>
      <c r="E132" s="22" t="s">
        <v>4650</v>
      </c>
      <c r="F132" s="22"/>
      <c r="G132" s="22"/>
      <c r="H132" s="22"/>
    </row>
    <row r="133" spans="1:8" outlineLevel="1" x14ac:dyDescent="0.2">
      <c r="A133" s="89"/>
      <c r="B133" s="90">
        <v>132</v>
      </c>
      <c r="C133" s="22"/>
      <c r="D133" s="22"/>
      <c r="E133" s="22"/>
      <c r="F133" s="22"/>
      <c r="G133" s="22"/>
      <c r="H133" s="22"/>
    </row>
    <row r="134" spans="1:8" outlineLevel="1" x14ac:dyDescent="0.2">
      <c r="A134" s="89"/>
      <c r="B134" s="90">
        <v>133</v>
      </c>
      <c r="C134" s="22" t="s">
        <v>4963</v>
      </c>
      <c r="D134" s="22" t="s">
        <v>4964</v>
      </c>
      <c r="E134" s="22" t="s">
        <v>4965</v>
      </c>
      <c r="F134" s="22"/>
      <c r="G134" s="22"/>
      <c r="H134" s="22"/>
    </row>
    <row r="135" spans="1:8" outlineLevel="1" x14ac:dyDescent="0.2">
      <c r="A135" s="89"/>
      <c r="B135" s="90">
        <v>134</v>
      </c>
      <c r="C135" s="22" t="s">
        <v>4966</v>
      </c>
      <c r="D135" s="22" t="s">
        <v>4966</v>
      </c>
      <c r="E135" s="22" t="s">
        <v>4966</v>
      </c>
      <c r="F135" s="22"/>
      <c r="G135" s="22"/>
      <c r="H135" s="22"/>
    </row>
    <row r="136" spans="1:8" outlineLevel="1" x14ac:dyDescent="0.2">
      <c r="A136" s="89"/>
      <c r="B136" s="90">
        <v>135</v>
      </c>
      <c r="C136" s="99" t="s">
        <v>4706</v>
      </c>
      <c r="D136" s="99" t="s">
        <v>4707</v>
      </c>
      <c r="E136" s="99" t="s">
        <v>4708</v>
      </c>
      <c r="F136" s="99"/>
      <c r="G136" s="99"/>
      <c r="H136" s="99"/>
    </row>
    <row r="137" spans="1:8" ht="38.25" outlineLevel="1" x14ac:dyDescent="0.2">
      <c r="A137" s="89"/>
      <c r="B137" s="90">
        <v>136</v>
      </c>
      <c r="C137" s="22" t="s">
        <v>4797</v>
      </c>
      <c r="D137" s="22" t="s">
        <v>4798</v>
      </c>
      <c r="E137" s="22" t="s">
        <v>4799</v>
      </c>
      <c r="F137" s="22"/>
      <c r="G137" s="22"/>
      <c r="H137" s="22"/>
    </row>
    <row r="138" spans="1:8" outlineLevel="1" x14ac:dyDescent="0.2">
      <c r="A138" s="89"/>
      <c r="B138" s="90">
        <v>137</v>
      </c>
      <c r="C138" s="22" t="s">
        <v>4796</v>
      </c>
      <c r="D138" s="22" t="s">
        <v>4801</v>
      </c>
      <c r="E138" s="22" t="s">
        <v>4800</v>
      </c>
      <c r="F138" s="22"/>
      <c r="G138" s="22"/>
      <c r="H138" s="22"/>
    </row>
    <row r="139" spans="1:8" outlineLevel="1" x14ac:dyDescent="0.2">
      <c r="A139" s="89"/>
      <c r="B139" s="90">
        <v>138</v>
      </c>
      <c r="C139" s="22" t="s">
        <v>4601</v>
      </c>
      <c r="D139" s="22" t="s">
        <v>4627</v>
      </c>
      <c r="E139" s="22" t="s">
        <v>4653</v>
      </c>
      <c r="F139" s="22"/>
      <c r="G139" s="22"/>
      <c r="H139" s="22"/>
    </row>
    <row r="140" spans="1:8" ht="38.25" outlineLevel="1" x14ac:dyDescent="0.2">
      <c r="A140" s="89"/>
      <c r="B140" s="90">
        <v>139</v>
      </c>
      <c r="C140" s="22" t="s">
        <v>4808</v>
      </c>
      <c r="D140" s="22" t="s">
        <v>4809</v>
      </c>
      <c r="E140" s="22" t="s">
        <v>4719</v>
      </c>
      <c r="F140" s="22"/>
      <c r="G140" s="22"/>
      <c r="H140" s="22"/>
    </row>
    <row r="141" spans="1:8" outlineLevel="1" x14ac:dyDescent="0.2">
      <c r="A141" s="89"/>
      <c r="B141" s="90">
        <v>140</v>
      </c>
      <c r="C141" s="98" t="s">
        <v>4602</v>
      </c>
      <c r="D141" s="98" t="s">
        <v>4628</v>
      </c>
      <c r="E141" s="98" t="s">
        <v>4652</v>
      </c>
      <c r="F141" s="98"/>
      <c r="G141" s="98"/>
      <c r="H141" s="98"/>
    </row>
    <row r="142" spans="1:8" ht="38.25" outlineLevel="1" x14ac:dyDescent="0.2">
      <c r="A142" s="89"/>
      <c r="B142" s="90">
        <v>141</v>
      </c>
      <c r="C142" s="22" t="s">
        <v>4918</v>
      </c>
      <c r="D142" s="22" t="s">
        <v>4919</v>
      </c>
      <c r="E142" s="22" t="s">
        <v>4920</v>
      </c>
      <c r="F142" s="22"/>
      <c r="G142" s="22"/>
      <c r="H142" s="22"/>
    </row>
    <row r="143" spans="1:8" outlineLevel="1" x14ac:dyDescent="0.2">
      <c r="A143" s="89"/>
      <c r="B143" s="90">
        <v>142</v>
      </c>
      <c r="C143" s="22" t="s">
        <v>4715</v>
      </c>
      <c r="D143" s="22"/>
      <c r="E143" s="22"/>
      <c r="F143" s="22"/>
      <c r="G143" s="22"/>
      <c r="H143" s="22"/>
    </row>
    <row r="144" spans="1:8" outlineLevel="1" x14ac:dyDescent="0.2">
      <c r="A144" s="89"/>
      <c r="B144" s="90">
        <v>143</v>
      </c>
      <c r="C144" s="98" t="s">
        <v>4477</v>
      </c>
      <c r="D144" s="98" t="s">
        <v>4461</v>
      </c>
      <c r="E144" s="98" t="s">
        <v>4651</v>
      </c>
      <c r="F144" s="98"/>
      <c r="G144" s="98"/>
      <c r="H144" s="98"/>
    </row>
    <row r="145" spans="1:8" outlineLevel="1" x14ac:dyDescent="0.2">
      <c r="A145" s="89"/>
      <c r="B145" s="90">
        <v>144</v>
      </c>
      <c r="C145" s="22" t="s">
        <v>4762</v>
      </c>
      <c r="D145" s="22" t="s">
        <v>4763</v>
      </c>
      <c r="E145" s="22" t="s">
        <v>4764</v>
      </c>
      <c r="F145" s="22"/>
      <c r="G145" s="22"/>
      <c r="H145" s="22"/>
    </row>
    <row r="146" spans="1:8" ht="25.5" outlineLevel="1" x14ac:dyDescent="0.2">
      <c r="A146" s="89"/>
      <c r="B146" s="90">
        <v>145</v>
      </c>
      <c r="C146" s="22" t="s">
        <v>4740</v>
      </c>
      <c r="D146" s="22" t="s">
        <v>4742</v>
      </c>
      <c r="E146" s="22" t="s">
        <v>4743</v>
      </c>
      <c r="F146" s="22"/>
      <c r="G146" s="22"/>
      <c r="H146" s="22"/>
    </row>
    <row r="147" spans="1:8" outlineLevel="1" x14ac:dyDescent="0.2">
      <c r="A147" s="89"/>
      <c r="B147" s="90">
        <v>146</v>
      </c>
      <c r="C147" s="22" t="s">
        <v>4741</v>
      </c>
      <c r="D147" s="22"/>
      <c r="E147" s="22"/>
      <c r="F147" s="22"/>
      <c r="G147" s="22"/>
      <c r="H147" s="22"/>
    </row>
    <row r="148" spans="1:8" outlineLevel="1" x14ac:dyDescent="0.2">
      <c r="A148" s="89"/>
      <c r="B148" s="90">
        <v>147</v>
      </c>
      <c r="C148" s="98" t="s">
        <v>4776</v>
      </c>
      <c r="D148" s="98" t="s">
        <v>4777</v>
      </c>
      <c r="E148" s="98" t="s">
        <v>4778</v>
      </c>
      <c r="F148" s="98"/>
      <c r="G148" s="98"/>
      <c r="H148" s="98"/>
    </row>
    <row r="149" spans="1:8" outlineLevel="1" x14ac:dyDescent="0.2">
      <c r="A149" s="89"/>
      <c r="B149" s="90">
        <v>148</v>
      </c>
      <c r="C149" s="22" t="s">
        <v>4765</v>
      </c>
      <c r="D149" s="22" t="s">
        <v>4766</v>
      </c>
      <c r="E149" s="22" t="s">
        <v>4767</v>
      </c>
      <c r="F149" s="22"/>
      <c r="G149" s="22"/>
      <c r="H149" s="22"/>
    </row>
    <row r="150" spans="1:8" outlineLevel="1" x14ac:dyDescent="0.2">
      <c r="A150" s="89"/>
      <c r="B150" s="90">
        <v>149</v>
      </c>
      <c r="C150" s="22" t="s">
        <v>4769</v>
      </c>
      <c r="D150" s="22" t="s">
        <v>4770</v>
      </c>
      <c r="E150" s="22" t="s">
        <v>4771</v>
      </c>
      <c r="F150" s="22"/>
      <c r="G150" s="22"/>
      <c r="H150" s="22"/>
    </row>
    <row r="151" spans="1:8" ht="25.5" outlineLevel="1" x14ac:dyDescent="0.2">
      <c r="A151" s="186" t="s">
        <v>4813</v>
      </c>
      <c r="B151" s="90">
        <v>150</v>
      </c>
      <c r="C151" s="88" t="s">
        <v>4912</v>
      </c>
      <c r="D151" s="88" t="s">
        <v>4913</v>
      </c>
      <c r="E151" s="88" t="s">
        <v>4914</v>
      </c>
      <c r="F151" s="88"/>
      <c r="G151" s="88"/>
      <c r="H151" s="88"/>
    </row>
    <row r="152" spans="1:8" outlineLevel="1" x14ac:dyDescent="0.2">
      <c r="A152" s="186" t="s">
        <v>4814</v>
      </c>
      <c r="B152" s="90">
        <v>151</v>
      </c>
      <c r="C152" s="88" t="s">
        <v>4884</v>
      </c>
      <c r="D152" s="88" t="s">
        <v>4885</v>
      </c>
      <c r="E152" s="88" t="s">
        <v>4886</v>
      </c>
      <c r="F152" s="88"/>
      <c r="G152" s="88"/>
      <c r="H152" s="88"/>
    </row>
    <row r="153" spans="1:8" ht="153" outlineLevel="1" x14ac:dyDescent="0.2">
      <c r="A153" s="186" t="s">
        <v>4815</v>
      </c>
      <c r="B153" s="90">
        <v>152</v>
      </c>
      <c r="C153" s="88" t="s">
        <v>4915</v>
      </c>
      <c r="D153" s="88" t="s">
        <v>4916</v>
      </c>
      <c r="E153" s="88" t="s">
        <v>4917</v>
      </c>
      <c r="F153" s="88"/>
      <c r="G153" s="88"/>
      <c r="H153" s="88"/>
    </row>
    <row r="154" spans="1:8" ht="38.25" outlineLevel="1" x14ac:dyDescent="0.2">
      <c r="A154" s="187" t="s">
        <v>4816</v>
      </c>
      <c r="B154" s="90">
        <v>153</v>
      </c>
      <c r="C154" s="88"/>
      <c r="D154" s="88"/>
      <c r="E154" s="88"/>
      <c r="F154" s="88"/>
      <c r="G154" s="88"/>
      <c r="H154" s="88"/>
    </row>
    <row r="155" spans="1:8" outlineLevel="1" x14ac:dyDescent="0.2">
      <c r="A155" s="89"/>
      <c r="B155" s="90">
        <v>154</v>
      </c>
      <c r="C155" s="125"/>
      <c r="D155" s="125"/>
      <c r="E155" s="125"/>
      <c r="F155" s="125"/>
      <c r="G155" s="125"/>
      <c r="H155" s="125"/>
    </row>
    <row r="156" spans="1:8" outlineLevel="1" x14ac:dyDescent="0.2">
      <c r="A156" s="89"/>
      <c r="B156" s="90">
        <v>155</v>
      </c>
      <c r="C156" s="125"/>
      <c r="D156" s="125"/>
      <c r="E156" s="125"/>
      <c r="F156" s="125"/>
      <c r="G156" s="125"/>
      <c r="H156" s="125"/>
    </row>
    <row r="157" spans="1:8" outlineLevel="1" x14ac:dyDescent="0.2">
      <c r="A157" s="89"/>
      <c r="B157" s="90">
        <v>156</v>
      </c>
      <c r="C157" s="125"/>
      <c r="D157" s="125"/>
      <c r="E157" s="125"/>
      <c r="F157" s="125"/>
      <c r="G157" s="125"/>
      <c r="H157" s="125"/>
    </row>
    <row r="158" spans="1:8" outlineLevel="1" x14ac:dyDescent="0.2">
      <c r="A158" s="89"/>
      <c r="B158" s="90">
        <v>157</v>
      </c>
      <c r="C158" s="125"/>
      <c r="D158" s="125"/>
      <c r="E158" s="125"/>
      <c r="F158" s="125"/>
      <c r="G158" s="125"/>
      <c r="H158" s="125"/>
    </row>
    <row r="159" spans="1:8" outlineLevel="1" x14ac:dyDescent="0.2">
      <c r="A159" s="89"/>
      <c r="B159" s="90">
        <v>158</v>
      </c>
      <c r="C159" s="125"/>
      <c r="D159" s="125"/>
      <c r="E159" s="125"/>
      <c r="F159" s="125"/>
      <c r="G159" s="125"/>
      <c r="H159" s="125"/>
    </row>
    <row r="160" spans="1:8" outlineLevel="1" x14ac:dyDescent="0.2">
      <c r="A160" s="89"/>
      <c r="B160" s="90">
        <v>159</v>
      </c>
      <c r="C160" s="125"/>
      <c r="D160" s="125"/>
      <c r="E160" s="125"/>
      <c r="F160" s="125"/>
      <c r="G160" s="125"/>
      <c r="H160" s="125"/>
    </row>
    <row r="161" spans="1:8" ht="38.25" outlineLevel="1" x14ac:dyDescent="0.2">
      <c r="A161" s="187" t="s">
        <v>4818</v>
      </c>
      <c r="B161" s="90">
        <v>160</v>
      </c>
      <c r="C161" s="88" t="s">
        <v>4893</v>
      </c>
      <c r="D161" s="88" t="s">
        <v>4894</v>
      </c>
      <c r="E161" s="88" t="s">
        <v>4895</v>
      </c>
      <c r="F161" s="88"/>
      <c r="G161" s="88"/>
      <c r="H161" s="88"/>
    </row>
    <row r="162" spans="1:8" ht="38.25" outlineLevel="1" x14ac:dyDescent="0.2">
      <c r="A162" s="97"/>
      <c r="B162" s="90">
        <v>161</v>
      </c>
      <c r="C162" s="88" t="s">
        <v>4896</v>
      </c>
      <c r="D162" s="88" t="s">
        <v>4897</v>
      </c>
      <c r="E162" s="88" t="s">
        <v>4898</v>
      </c>
      <c r="F162" s="88"/>
      <c r="G162" s="88"/>
      <c r="H162" s="88"/>
    </row>
    <row r="163" spans="1:8" ht="25.5" outlineLevel="1" x14ac:dyDescent="0.2">
      <c r="A163" s="97"/>
      <c r="B163" s="90">
        <v>162</v>
      </c>
      <c r="C163" s="88" t="s">
        <v>4899</v>
      </c>
      <c r="D163" s="88" t="s">
        <v>4900</v>
      </c>
      <c r="E163" s="88" t="s">
        <v>4901</v>
      </c>
      <c r="F163" s="88"/>
      <c r="G163" s="88"/>
      <c r="H163" s="88"/>
    </row>
    <row r="164" spans="1:8" outlineLevel="1" x14ac:dyDescent="0.2">
      <c r="A164" s="97"/>
      <c r="B164" s="90">
        <v>163</v>
      </c>
      <c r="C164" s="88" t="s">
        <v>4967</v>
      </c>
      <c r="D164" s="88" t="s">
        <v>4967</v>
      </c>
      <c r="E164" s="88" t="s">
        <v>4967</v>
      </c>
      <c r="F164" s="88"/>
      <c r="G164" s="88"/>
      <c r="H164" s="88"/>
    </row>
    <row r="165" spans="1:8" ht="25.5" outlineLevel="1" x14ac:dyDescent="0.2">
      <c r="A165" s="89"/>
      <c r="B165" s="90">
        <v>164</v>
      </c>
      <c r="C165" s="88" t="s">
        <v>4908</v>
      </c>
      <c r="D165" s="88" t="s">
        <v>4909</v>
      </c>
      <c r="E165" s="88" t="s">
        <v>4910</v>
      </c>
      <c r="F165" s="125"/>
      <c r="G165" s="125"/>
      <c r="H165" s="125"/>
    </row>
    <row r="166" spans="1:8" outlineLevel="1" x14ac:dyDescent="0.2">
      <c r="A166" s="89"/>
      <c r="B166" s="90">
        <v>165</v>
      </c>
      <c r="C166" s="88" t="s">
        <v>4950</v>
      </c>
      <c r="D166" s="88" t="s">
        <v>4950</v>
      </c>
      <c r="E166" s="88" t="s">
        <v>4950</v>
      </c>
      <c r="F166" s="125"/>
      <c r="G166" s="125"/>
      <c r="H166" s="125"/>
    </row>
    <row r="167" spans="1:8" ht="25.5" outlineLevel="1" x14ac:dyDescent="0.2">
      <c r="A167" s="89"/>
      <c r="B167" s="90">
        <v>166</v>
      </c>
      <c r="C167" s="88" t="s">
        <v>4905</v>
      </c>
      <c r="D167" s="88" t="s">
        <v>4906</v>
      </c>
      <c r="E167" s="88" t="s">
        <v>4907</v>
      </c>
      <c r="F167" s="125"/>
      <c r="G167" s="125"/>
      <c r="H167" s="125"/>
    </row>
    <row r="168" spans="1:8" outlineLevel="1" x14ac:dyDescent="0.2">
      <c r="A168" s="89"/>
      <c r="B168" s="90">
        <v>167</v>
      </c>
      <c r="C168" s="88" t="s">
        <v>4968</v>
      </c>
      <c r="D168" s="88" t="s">
        <v>4968</v>
      </c>
      <c r="E168" s="88" t="s">
        <v>4968</v>
      </c>
      <c r="F168" s="125"/>
      <c r="G168" s="125"/>
      <c r="H168" s="125"/>
    </row>
    <row r="169" spans="1:8" ht="25.5" outlineLevel="1" x14ac:dyDescent="0.2">
      <c r="A169" s="89"/>
      <c r="B169" s="90">
        <v>168</v>
      </c>
      <c r="C169" s="88" t="s">
        <v>4902</v>
      </c>
      <c r="D169" s="88" t="s">
        <v>4903</v>
      </c>
      <c r="E169" s="88" t="s">
        <v>4904</v>
      </c>
      <c r="F169" s="125"/>
      <c r="G169" s="125"/>
      <c r="H169" s="125"/>
    </row>
    <row r="170" spans="1:8" ht="38.25" outlineLevel="1" x14ac:dyDescent="0.2">
      <c r="A170" s="187" t="s">
        <v>4836</v>
      </c>
      <c r="B170" s="90">
        <v>169</v>
      </c>
      <c r="C170" s="88"/>
      <c r="D170" s="88"/>
      <c r="E170" s="88"/>
      <c r="F170" s="125"/>
      <c r="G170" s="125"/>
      <c r="H170" s="125"/>
    </row>
    <row r="171" spans="1:8" outlineLevel="1" x14ac:dyDescent="0.2">
      <c r="A171" s="191" t="s">
        <v>4823</v>
      </c>
      <c r="B171" s="90">
        <v>170</v>
      </c>
      <c r="C171" s="124"/>
      <c r="D171" s="124"/>
      <c r="E171" s="124"/>
      <c r="F171" s="124"/>
      <c r="G171" s="124"/>
      <c r="H171" s="124"/>
    </row>
    <row r="172" spans="1:8" outlineLevel="1" x14ac:dyDescent="0.2">
      <c r="A172" s="191" t="s">
        <v>4819</v>
      </c>
      <c r="B172" s="90">
        <v>171</v>
      </c>
      <c r="C172" s="88"/>
      <c r="D172" s="88"/>
      <c r="E172" s="88"/>
      <c r="F172" s="88"/>
      <c r="G172" s="88"/>
      <c r="H172" s="88"/>
    </row>
    <row r="173" spans="1:8" outlineLevel="1" x14ac:dyDescent="0.2">
      <c r="A173" s="191" t="s">
        <v>4824</v>
      </c>
      <c r="B173" s="90">
        <v>172</v>
      </c>
      <c r="C173" s="88"/>
      <c r="D173" s="88"/>
      <c r="E173" s="88"/>
      <c r="F173" s="88"/>
      <c r="G173" s="88"/>
      <c r="H173" s="88"/>
    </row>
    <row r="174" spans="1:8" outlineLevel="1" x14ac:dyDescent="0.2">
      <c r="A174" s="191" t="s">
        <v>4822</v>
      </c>
      <c r="B174" s="90">
        <v>173</v>
      </c>
      <c r="C174" s="124"/>
      <c r="D174" s="124"/>
      <c r="E174" s="124"/>
      <c r="F174" s="124"/>
      <c r="G174" s="124"/>
      <c r="H174" s="124"/>
    </row>
    <row r="175" spans="1:8" outlineLevel="1" x14ac:dyDescent="0.2">
      <c r="A175" s="191" t="s">
        <v>4821</v>
      </c>
      <c r="B175" s="90">
        <v>174</v>
      </c>
      <c r="C175" s="88"/>
      <c r="D175" s="88"/>
      <c r="E175" s="88"/>
      <c r="F175" s="88"/>
      <c r="G175" s="88"/>
      <c r="H175" s="88"/>
    </row>
    <row r="176" spans="1:8" outlineLevel="1" x14ac:dyDescent="0.2">
      <c r="A176" s="191" t="s">
        <v>4820</v>
      </c>
      <c r="B176" s="90">
        <v>175</v>
      </c>
      <c r="C176" s="88"/>
      <c r="D176" s="88"/>
      <c r="E176" s="88"/>
      <c r="F176" s="88"/>
      <c r="G176" s="88"/>
      <c r="H176" s="88"/>
    </row>
    <row r="177" spans="1:8" outlineLevel="1" x14ac:dyDescent="0.2">
      <c r="A177" s="191" t="s">
        <v>4825</v>
      </c>
      <c r="B177" s="90">
        <v>176</v>
      </c>
      <c r="C177" s="124"/>
      <c r="D177" s="124"/>
      <c r="E177" s="124"/>
      <c r="F177" s="124"/>
      <c r="G177" s="124"/>
      <c r="H177" s="124"/>
    </row>
    <row r="178" spans="1:8" outlineLevel="1" x14ac:dyDescent="0.2">
      <c r="A178" s="191" t="s">
        <v>4826</v>
      </c>
      <c r="B178" s="90">
        <v>177</v>
      </c>
      <c r="C178" s="88"/>
      <c r="D178" s="88"/>
      <c r="E178" s="88"/>
      <c r="F178" s="88"/>
      <c r="G178" s="88"/>
      <c r="H178" s="88"/>
    </row>
    <row r="179" spans="1:8" outlineLevel="1" x14ac:dyDescent="0.2">
      <c r="A179" s="191" t="s">
        <v>4827</v>
      </c>
      <c r="B179" s="90">
        <v>178</v>
      </c>
      <c r="C179" s="88"/>
      <c r="D179" s="88"/>
      <c r="E179" s="88"/>
      <c r="F179" s="88"/>
      <c r="G179" s="88"/>
      <c r="H179" s="88"/>
    </row>
    <row r="180" spans="1:8" outlineLevel="1" x14ac:dyDescent="0.2">
      <c r="A180" s="89"/>
      <c r="B180" s="90">
        <v>179</v>
      </c>
      <c r="C180" s="88"/>
      <c r="D180" s="88"/>
      <c r="E180" s="88"/>
      <c r="F180" s="88"/>
      <c r="G180" s="88"/>
      <c r="H180" s="88"/>
    </row>
    <row r="181" spans="1:8" ht="51" outlineLevel="1" x14ac:dyDescent="0.2">
      <c r="A181" s="187" t="s">
        <v>4837</v>
      </c>
      <c r="B181" s="90">
        <v>180</v>
      </c>
      <c r="C181" s="124" t="s">
        <v>4890</v>
      </c>
      <c r="D181" s="124" t="s">
        <v>4891</v>
      </c>
      <c r="E181" s="124" t="s">
        <v>4892</v>
      </c>
      <c r="F181" s="124"/>
      <c r="G181" s="124"/>
      <c r="H181" s="124"/>
    </row>
    <row r="182" spans="1:8" ht="51" outlineLevel="1" x14ac:dyDescent="0.2">
      <c r="A182" s="89"/>
      <c r="B182" s="90">
        <v>181</v>
      </c>
      <c r="C182" s="88" t="s">
        <v>4957</v>
      </c>
      <c r="D182" s="88" t="s">
        <v>4961</v>
      </c>
      <c r="E182" s="88" t="s">
        <v>4962</v>
      </c>
      <c r="F182" s="88"/>
      <c r="G182" s="88"/>
      <c r="H182" s="88"/>
    </row>
    <row r="183" spans="1:8" outlineLevel="1" x14ac:dyDescent="0.2">
      <c r="A183" s="89"/>
      <c r="B183" s="90">
        <v>182</v>
      </c>
      <c r="C183" s="88"/>
      <c r="D183" s="88"/>
      <c r="E183" s="88"/>
      <c r="F183" s="124"/>
      <c r="G183" s="124"/>
      <c r="H183" s="124"/>
    </row>
    <row r="184" spans="1:8" outlineLevel="1" x14ac:dyDescent="0.2">
      <c r="A184" s="89"/>
      <c r="B184" s="90">
        <v>183</v>
      </c>
      <c r="C184" s="88"/>
      <c r="D184" s="88"/>
      <c r="E184" s="88"/>
      <c r="F184" s="88"/>
      <c r="G184" s="88"/>
      <c r="H184" s="88"/>
    </row>
    <row r="185" spans="1:8" outlineLevel="1" x14ac:dyDescent="0.2">
      <c r="A185" s="89"/>
      <c r="B185" s="90">
        <v>184</v>
      </c>
      <c r="C185" s="88"/>
      <c r="D185" s="88"/>
      <c r="E185" s="88"/>
      <c r="F185" s="124"/>
      <c r="G185" s="124"/>
      <c r="H185" s="124"/>
    </row>
    <row r="186" spans="1:8" outlineLevel="1" x14ac:dyDescent="0.2">
      <c r="A186" s="89"/>
      <c r="B186" s="90">
        <v>185</v>
      </c>
      <c r="C186" s="88"/>
      <c r="D186" s="88"/>
      <c r="E186" s="88"/>
      <c r="F186" s="88"/>
      <c r="G186" s="88"/>
      <c r="H186" s="88"/>
    </row>
    <row r="187" spans="1:8" outlineLevel="1" x14ac:dyDescent="0.2">
      <c r="A187" s="89"/>
      <c r="B187" s="90">
        <v>186</v>
      </c>
      <c r="C187" s="88"/>
      <c r="D187" s="88"/>
      <c r="E187" s="88"/>
      <c r="F187" s="124"/>
      <c r="G187" s="124"/>
      <c r="H187" s="124"/>
    </row>
    <row r="188" spans="1:8" outlineLevel="1" x14ac:dyDescent="0.2">
      <c r="A188" s="89"/>
      <c r="B188" s="90">
        <v>187</v>
      </c>
      <c r="C188" s="88"/>
      <c r="D188" s="88"/>
      <c r="E188" s="88"/>
      <c r="F188" s="88"/>
      <c r="G188" s="88"/>
      <c r="H188" s="88"/>
    </row>
    <row r="189" spans="1:8" outlineLevel="1" x14ac:dyDescent="0.2">
      <c r="A189" s="89"/>
      <c r="B189" s="90">
        <v>188</v>
      </c>
      <c r="C189" s="88"/>
      <c r="D189" s="88"/>
      <c r="E189" s="88"/>
      <c r="F189" s="88"/>
      <c r="G189" s="88"/>
      <c r="H189" s="88"/>
    </row>
    <row r="190" spans="1:8" outlineLevel="1" x14ac:dyDescent="0.2">
      <c r="A190" s="89"/>
      <c r="B190" s="90">
        <v>189</v>
      </c>
      <c r="C190" s="88"/>
      <c r="D190" s="88"/>
      <c r="E190" s="88"/>
      <c r="F190" s="88"/>
      <c r="G190" s="88"/>
      <c r="H190" s="88"/>
    </row>
    <row r="191" spans="1:8" outlineLevel="1" x14ac:dyDescent="0.2">
      <c r="A191" s="89"/>
      <c r="B191" s="90">
        <v>190</v>
      </c>
      <c r="C191" s="88"/>
      <c r="D191" s="88"/>
      <c r="E191" s="88"/>
      <c r="F191" s="88"/>
      <c r="G191" s="88"/>
      <c r="H191" s="88"/>
    </row>
    <row r="192" spans="1:8" outlineLevel="1" x14ac:dyDescent="0.2">
      <c r="A192" s="89"/>
      <c r="B192" s="90">
        <v>191</v>
      </c>
      <c r="C192" s="88"/>
      <c r="D192" s="88"/>
      <c r="E192" s="88"/>
      <c r="F192" s="88"/>
      <c r="G192" s="88"/>
      <c r="H192" s="88"/>
    </row>
    <row r="193" spans="1:8" outlineLevel="1" x14ac:dyDescent="0.2">
      <c r="A193" s="89"/>
      <c r="B193" s="90">
        <v>192</v>
      </c>
      <c r="C193" s="88"/>
      <c r="D193" s="88"/>
      <c r="E193" s="88"/>
      <c r="F193" s="88"/>
      <c r="G193" s="88"/>
      <c r="H193" s="88"/>
    </row>
    <row r="194" spans="1:8" outlineLevel="1" x14ac:dyDescent="0.2">
      <c r="A194" s="89"/>
      <c r="B194" s="90">
        <v>193</v>
      </c>
      <c r="C194" s="88"/>
      <c r="D194" s="88"/>
      <c r="E194" s="88"/>
      <c r="F194" s="88"/>
      <c r="G194" s="88"/>
      <c r="H194" s="88"/>
    </row>
    <row r="195" spans="1:8" outlineLevel="1" x14ac:dyDescent="0.2">
      <c r="A195" s="89"/>
      <c r="B195" s="90">
        <v>194</v>
      </c>
      <c r="C195" s="88"/>
      <c r="D195" s="88"/>
      <c r="E195" s="88"/>
      <c r="F195" s="88"/>
      <c r="G195" s="88"/>
      <c r="H195" s="88"/>
    </row>
    <row r="196" spans="1:8" ht="38.25" outlineLevel="1" x14ac:dyDescent="0.2">
      <c r="A196" s="187" t="s">
        <v>4838</v>
      </c>
      <c r="B196" s="90">
        <v>195</v>
      </c>
      <c r="C196" s="88"/>
      <c r="D196" s="88"/>
      <c r="E196" s="88"/>
      <c r="F196" s="88"/>
      <c r="G196" s="88"/>
      <c r="H196" s="88"/>
    </row>
    <row r="197" spans="1:8" outlineLevel="1" x14ac:dyDescent="0.2">
      <c r="A197" s="89"/>
      <c r="B197" s="90">
        <v>196</v>
      </c>
      <c r="C197" s="125"/>
      <c r="D197" s="125"/>
      <c r="E197" s="125"/>
      <c r="F197" s="125"/>
      <c r="G197" s="125"/>
      <c r="H197" s="125"/>
    </row>
    <row r="198" spans="1:8" outlineLevel="1" x14ac:dyDescent="0.2">
      <c r="A198" s="89"/>
      <c r="B198" s="90">
        <v>197</v>
      </c>
      <c r="C198" s="125"/>
      <c r="D198" s="125"/>
      <c r="E198" s="125"/>
      <c r="F198" s="125"/>
      <c r="G198" s="125"/>
      <c r="H198" s="125"/>
    </row>
    <row r="199" spans="1:8" outlineLevel="1" x14ac:dyDescent="0.2">
      <c r="A199" s="89"/>
      <c r="B199" s="90">
        <v>198</v>
      </c>
      <c r="C199" s="125"/>
      <c r="D199" s="125"/>
      <c r="E199" s="125"/>
      <c r="F199" s="125"/>
      <c r="G199" s="125"/>
      <c r="H199" s="125"/>
    </row>
    <row r="200" spans="1:8" outlineLevel="1" x14ac:dyDescent="0.2">
      <c r="A200" s="89"/>
      <c r="B200" s="90">
        <v>199</v>
      </c>
      <c r="C200" s="125"/>
      <c r="D200" s="125"/>
      <c r="E200" s="125"/>
      <c r="F200" s="125"/>
      <c r="G200" s="125"/>
      <c r="H200" s="125"/>
    </row>
    <row r="201" spans="1:8" x14ac:dyDescent="0.2">
      <c r="A201" s="92" t="s">
        <v>4594</v>
      </c>
      <c r="B201" s="87">
        <v>200</v>
      </c>
      <c r="C201" s="22" t="s">
        <v>4603</v>
      </c>
      <c r="D201" s="22" t="s">
        <v>4660</v>
      </c>
      <c r="E201" s="22" t="s">
        <v>4657</v>
      </c>
      <c r="F201" s="22"/>
      <c r="G201" s="22"/>
      <c r="H201" s="22"/>
    </row>
    <row r="202" spans="1:8" outlineLevel="1" x14ac:dyDescent="0.2">
      <c r="A202" s="85"/>
      <c r="B202" s="87">
        <v>201</v>
      </c>
      <c r="C202" s="22" t="s">
        <v>4604</v>
      </c>
      <c r="D202" s="22" t="s">
        <v>4661</v>
      </c>
      <c r="E202" s="22" t="s">
        <v>4658</v>
      </c>
      <c r="F202" s="22"/>
      <c r="G202" s="22"/>
      <c r="H202" s="22"/>
    </row>
    <row r="203" spans="1:8" outlineLevel="1" x14ac:dyDescent="0.2">
      <c r="A203" s="85"/>
      <c r="B203" s="87">
        <v>202</v>
      </c>
      <c r="C203" s="22" t="s">
        <v>4605</v>
      </c>
      <c r="D203" s="22" t="s">
        <v>4635</v>
      </c>
      <c r="E203" s="22" t="s">
        <v>4656</v>
      </c>
      <c r="F203" s="22"/>
      <c r="G203" s="22"/>
      <c r="H203" s="22"/>
    </row>
    <row r="204" spans="1:8" outlineLevel="1" x14ac:dyDescent="0.2">
      <c r="A204" s="85"/>
      <c r="B204" s="87">
        <v>203</v>
      </c>
      <c r="C204" s="22" t="s">
        <v>4669</v>
      </c>
      <c r="D204" s="22" t="s">
        <v>4668</v>
      </c>
      <c r="E204" s="22" t="s">
        <v>4670</v>
      </c>
      <c r="F204" s="22"/>
      <c r="G204" s="22"/>
      <c r="H204" s="22"/>
    </row>
    <row r="205" spans="1:8" outlineLevel="1" x14ac:dyDescent="0.2">
      <c r="A205" s="85"/>
      <c r="B205" s="87">
        <v>204</v>
      </c>
      <c r="C205" s="22" t="s">
        <v>4784</v>
      </c>
      <c r="D205" s="22" t="s">
        <v>4786</v>
      </c>
      <c r="E205" s="22" t="s">
        <v>4785</v>
      </c>
      <c r="F205" s="22"/>
      <c r="G205" s="22"/>
      <c r="H205" s="22"/>
    </row>
    <row r="206" spans="1:8" outlineLevel="1" x14ac:dyDescent="0.2">
      <c r="A206" s="85"/>
      <c r="B206" s="87">
        <v>205</v>
      </c>
      <c r="C206" s="22" t="s">
        <v>4678</v>
      </c>
      <c r="D206" s="22" t="s">
        <v>4680</v>
      </c>
      <c r="E206" s="22" t="s">
        <v>4679</v>
      </c>
      <c r="F206" s="22"/>
      <c r="G206" s="22"/>
      <c r="H206" s="22"/>
    </row>
    <row r="207" spans="1:8" outlineLevel="1" x14ac:dyDescent="0.2">
      <c r="A207" s="85"/>
      <c r="B207" s="87">
        <v>206</v>
      </c>
      <c r="C207" s="22" t="s">
        <v>4681</v>
      </c>
      <c r="D207" s="22" t="s">
        <v>4682</v>
      </c>
      <c r="E207" s="22" t="s">
        <v>4688</v>
      </c>
      <c r="F207" s="22"/>
      <c r="G207" s="22"/>
      <c r="H207" s="22"/>
    </row>
    <row r="208" spans="1:8" outlineLevel="1" x14ac:dyDescent="0.2">
      <c r="A208" s="85"/>
      <c r="B208" s="87">
        <v>207</v>
      </c>
      <c r="C208" s="22" t="s">
        <v>4683</v>
      </c>
      <c r="D208" s="22" t="s">
        <v>4687</v>
      </c>
      <c r="E208" s="22" t="s">
        <v>4689</v>
      </c>
      <c r="F208" s="22"/>
      <c r="G208" s="22"/>
      <c r="H208" s="22"/>
    </row>
    <row r="209" spans="1:8" ht="38.25" outlineLevel="1" x14ac:dyDescent="0.2">
      <c r="A209" s="85"/>
      <c r="B209" s="87">
        <v>208</v>
      </c>
      <c r="C209" s="22" t="s">
        <v>4773</v>
      </c>
      <c r="D209" s="22" t="s">
        <v>4956</v>
      </c>
      <c r="E209" s="22" t="s">
        <v>4772</v>
      </c>
      <c r="F209" s="22"/>
      <c r="G209" s="22"/>
      <c r="H209" s="22"/>
    </row>
    <row r="210" spans="1:8" ht="38.25" outlineLevel="1" x14ac:dyDescent="0.2">
      <c r="A210" s="85"/>
      <c r="B210" s="87">
        <v>209</v>
      </c>
      <c r="C210" s="22" t="s">
        <v>4775</v>
      </c>
      <c r="D210" s="22" t="s">
        <v>4955</v>
      </c>
      <c r="E210" s="22" t="s">
        <v>4774</v>
      </c>
      <c r="F210" s="22"/>
      <c r="G210" s="22"/>
      <c r="H210" s="22"/>
    </row>
    <row r="211" spans="1:8" outlineLevel="1" x14ac:dyDescent="0.2">
      <c r="A211" s="85"/>
      <c r="B211" s="87">
        <v>210</v>
      </c>
      <c r="C211" s="22" t="s">
        <v>4671</v>
      </c>
      <c r="D211" s="22" t="s">
        <v>4672</v>
      </c>
      <c r="E211" s="22" t="s">
        <v>4673</v>
      </c>
      <c r="F211" s="22"/>
      <c r="G211" s="22"/>
      <c r="H211" s="22"/>
    </row>
    <row r="212" spans="1:8" outlineLevel="1" x14ac:dyDescent="0.2">
      <c r="A212" s="85"/>
      <c r="B212" s="87">
        <v>211</v>
      </c>
      <c r="C212" s="22" t="s">
        <v>4738</v>
      </c>
      <c r="D212" s="22" t="s">
        <v>4737</v>
      </c>
      <c r="E212" s="22" t="s">
        <v>4739</v>
      </c>
      <c r="F212" s="22"/>
      <c r="G212" s="22"/>
      <c r="H212" s="22"/>
    </row>
    <row r="213" spans="1:8" outlineLevel="1" x14ac:dyDescent="0.2">
      <c r="A213" s="85"/>
      <c r="B213" s="87">
        <v>212</v>
      </c>
      <c r="C213" s="22"/>
      <c r="D213" s="22"/>
      <c r="E213" s="22"/>
      <c r="F213" s="22"/>
      <c r="G213" s="22"/>
      <c r="H213" s="22"/>
    </row>
    <row r="214" spans="1:8" outlineLevel="1" x14ac:dyDescent="0.2">
      <c r="A214" s="85"/>
      <c r="B214" s="87">
        <v>213</v>
      </c>
      <c r="C214" s="22"/>
      <c r="D214" s="22"/>
      <c r="E214" s="22"/>
      <c r="F214" s="22"/>
      <c r="G214" s="22"/>
      <c r="H214" s="22"/>
    </row>
    <row r="215" spans="1:8" outlineLevel="1" x14ac:dyDescent="0.2">
      <c r="A215" s="85"/>
      <c r="B215" s="87">
        <v>214</v>
      </c>
      <c r="C215" s="22"/>
      <c r="D215" s="22"/>
      <c r="E215" s="22"/>
      <c r="F215" s="22"/>
      <c r="G215" s="22"/>
      <c r="H215" s="22"/>
    </row>
    <row r="216" spans="1:8" outlineLevel="1" x14ac:dyDescent="0.2">
      <c r="A216" s="85"/>
      <c r="B216" s="87">
        <v>215</v>
      </c>
      <c r="C216" s="22"/>
      <c r="D216" s="22"/>
      <c r="E216" s="22"/>
      <c r="F216" s="22"/>
      <c r="G216" s="22"/>
      <c r="H216" s="22"/>
    </row>
    <row r="217" spans="1:8" outlineLevel="1" x14ac:dyDescent="0.2">
      <c r="A217" s="85"/>
      <c r="B217" s="87">
        <v>216</v>
      </c>
      <c r="C217" s="22"/>
      <c r="D217" s="22"/>
      <c r="E217" s="22"/>
      <c r="F217" s="22"/>
      <c r="G217" s="22"/>
      <c r="H217" s="22"/>
    </row>
    <row r="218" spans="1:8" outlineLevel="1" x14ac:dyDescent="0.2">
      <c r="A218" s="85"/>
      <c r="B218" s="87">
        <v>217</v>
      </c>
      <c r="C218" s="22"/>
      <c r="D218" s="22"/>
      <c r="E218" s="22"/>
      <c r="F218" s="22"/>
      <c r="G218" s="22"/>
      <c r="H218" s="22"/>
    </row>
    <row r="219" spans="1:8" outlineLevel="1" x14ac:dyDescent="0.2">
      <c r="A219" s="85"/>
      <c r="B219" s="87">
        <v>218</v>
      </c>
      <c r="C219" s="22"/>
      <c r="D219" s="22"/>
      <c r="E219" s="22"/>
      <c r="F219" s="22"/>
      <c r="G219" s="22"/>
      <c r="H219" s="22"/>
    </row>
    <row r="220" spans="1:8" outlineLevel="1" x14ac:dyDescent="0.2">
      <c r="A220" s="85"/>
      <c r="B220" s="87">
        <v>219</v>
      </c>
      <c r="C220" s="22"/>
      <c r="D220" s="22"/>
      <c r="E220" s="22"/>
      <c r="F220" s="22"/>
      <c r="G220" s="22"/>
      <c r="H220" s="22"/>
    </row>
    <row r="221" spans="1:8" outlineLevel="1" x14ac:dyDescent="0.2">
      <c r="A221" s="85"/>
      <c r="B221" s="87">
        <v>220</v>
      </c>
      <c r="C221" s="22" t="s">
        <v>4675</v>
      </c>
      <c r="D221" s="22" t="s">
        <v>4676</v>
      </c>
      <c r="E221" s="22" t="s">
        <v>4684</v>
      </c>
      <c r="F221" s="22"/>
      <c r="G221" s="22"/>
      <c r="H221" s="22"/>
    </row>
    <row r="222" spans="1:8" outlineLevel="1" x14ac:dyDescent="0.2">
      <c r="A222" s="85"/>
      <c r="B222" s="87">
        <v>221</v>
      </c>
      <c r="C222" s="22" t="s">
        <v>4523</v>
      </c>
      <c r="D222" s="22" t="s">
        <v>4674</v>
      </c>
      <c r="E222" s="22" t="s">
        <v>4685</v>
      </c>
      <c r="F222" s="22"/>
      <c r="G222" s="22"/>
      <c r="H222" s="22"/>
    </row>
    <row r="223" spans="1:8" ht="38.25" outlineLevel="1" x14ac:dyDescent="0.2">
      <c r="A223" s="190" t="s">
        <v>4817</v>
      </c>
      <c r="B223" s="87">
        <v>222</v>
      </c>
      <c r="C223" s="88" t="s">
        <v>4727</v>
      </c>
      <c r="D223" s="88" t="s">
        <v>4954</v>
      </c>
      <c r="E223" s="88" t="s">
        <v>4735</v>
      </c>
      <c r="F223" s="88"/>
      <c r="G223" s="88"/>
      <c r="H223" s="88"/>
    </row>
    <row r="224" spans="1:8" ht="25.5" outlineLevel="1" x14ac:dyDescent="0.2">
      <c r="A224" s="85"/>
      <c r="B224" s="87">
        <v>223</v>
      </c>
      <c r="C224" s="88" t="s">
        <v>4728</v>
      </c>
      <c r="D224" s="88" t="s">
        <v>4729</v>
      </c>
      <c r="E224" s="88" t="s">
        <v>4736</v>
      </c>
      <c r="F224" s="88"/>
      <c r="G224" s="88"/>
      <c r="H224" s="88"/>
    </row>
    <row r="225" spans="1:8" ht="25.5" outlineLevel="1" x14ac:dyDescent="0.2">
      <c r="A225" s="85"/>
      <c r="B225" s="87">
        <v>224</v>
      </c>
      <c r="C225" s="88" t="s">
        <v>4730</v>
      </c>
      <c r="D225" s="88" t="s">
        <v>4731</v>
      </c>
      <c r="E225" s="88" t="s">
        <v>4734</v>
      </c>
      <c r="F225" s="88"/>
      <c r="G225" s="88"/>
      <c r="H225" s="88"/>
    </row>
    <row r="226" spans="1:8" outlineLevel="1" x14ac:dyDescent="0.2">
      <c r="A226" s="85"/>
      <c r="B226" s="87">
        <v>225</v>
      </c>
      <c r="C226" s="88" t="s">
        <v>4969</v>
      </c>
      <c r="D226" s="88" t="s">
        <v>4732</v>
      </c>
      <c r="E226" s="88" t="s">
        <v>4733</v>
      </c>
      <c r="F226" s="88"/>
      <c r="G226" s="88"/>
      <c r="H226" s="88"/>
    </row>
    <row r="227" spans="1:8" outlineLevel="1" x14ac:dyDescent="0.2">
      <c r="A227" s="85"/>
      <c r="B227" s="87">
        <v>226</v>
      </c>
      <c r="C227" s="88"/>
      <c r="D227" s="88"/>
      <c r="E227" s="88"/>
      <c r="F227" s="88"/>
      <c r="G227" s="88"/>
      <c r="H227" s="88"/>
    </row>
    <row r="228" spans="1:8" outlineLevel="1" x14ac:dyDescent="0.2">
      <c r="A228" s="85"/>
      <c r="B228" s="87">
        <v>227</v>
      </c>
      <c r="C228" s="88"/>
      <c r="D228" s="88"/>
      <c r="E228" s="88"/>
      <c r="F228" s="88"/>
      <c r="G228" s="88"/>
      <c r="H228" s="88"/>
    </row>
    <row r="229" spans="1:8" outlineLevel="1" x14ac:dyDescent="0.2">
      <c r="A229" s="85"/>
      <c r="B229" s="87">
        <v>228</v>
      </c>
      <c r="C229" s="88"/>
      <c r="D229" s="88"/>
      <c r="E229" s="88"/>
      <c r="F229" s="88"/>
      <c r="G229" s="88"/>
      <c r="H229" s="88"/>
    </row>
    <row r="230" spans="1:8" outlineLevel="1" x14ac:dyDescent="0.2">
      <c r="A230" s="85"/>
      <c r="B230" s="87">
        <v>229</v>
      </c>
      <c r="C230" s="88"/>
      <c r="D230" s="88"/>
      <c r="E230" s="88"/>
      <c r="F230" s="88"/>
      <c r="G230" s="88"/>
      <c r="H230" s="88"/>
    </row>
    <row r="231" spans="1:8" outlineLevel="1" x14ac:dyDescent="0.2">
      <c r="A231" s="85"/>
      <c r="B231" s="87">
        <v>230</v>
      </c>
      <c r="C231" s="88"/>
      <c r="D231" s="88"/>
      <c r="E231" s="88"/>
      <c r="F231" s="88"/>
      <c r="G231" s="88"/>
      <c r="H231" s="88"/>
    </row>
    <row r="232" spans="1:8" outlineLevel="1" x14ac:dyDescent="0.2">
      <c r="A232" s="85"/>
      <c r="B232" s="87">
        <v>231</v>
      </c>
      <c r="C232" s="22"/>
      <c r="D232" s="22"/>
      <c r="E232" s="22"/>
      <c r="F232" s="22"/>
      <c r="G232" s="22"/>
      <c r="H232" s="22"/>
    </row>
    <row r="233" spans="1:8" outlineLevel="1" x14ac:dyDescent="0.2">
      <c r="A233" s="85"/>
      <c r="B233" s="87">
        <v>232</v>
      </c>
      <c r="C233" s="22"/>
      <c r="D233" s="22"/>
      <c r="E233" s="22"/>
      <c r="F233" s="22"/>
      <c r="G233" s="22"/>
      <c r="H233" s="22"/>
    </row>
    <row r="234" spans="1:8" outlineLevel="1" x14ac:dyDescent="0.2">
      <c r="A234" s="85"/>
      <c r="B234" s="87">
        <v>233</v>
      </c>
      <c r="C234" s="22"/>
      <c r="D234" s="22"/>
      <c r="E234" s="22"/>
      <c r="F234" s="22"/>
      <c r="G234" s="22"/>
      <c r="H234" s="22"/>
    </row>
    <row r="235" spans="1:8" outlineLevel="1" x14ac:dyDescent="0.2">
      <c r="A235" s="85"/>
      <c r="B235" s="87">
        <v>234</v>
      </c>
      <c r="C235" s="22"/>
      <c r="D235" s="22"/>
      <c r="E235" s="22"/>
      <c r="F235" s="22"/>
      <c r="G235" s="22"/>
      <c r="H235" s="22"/>
    </row>
    <row r="236" spans="1:8" outlineLevel="1" x14ac:dyDescent="0.2">
      <c r="A236" s="85"/>
      <c r="B236" s="87">
        <v>235</v>
      </c>
      <c r="C236" s="22"/>
      <c r="D236" s="22"/>
      <c r="E236" s="22"/>
      <c r="F236" s="22"/>
      <c r="G236" s="22"/>
      <c r="H236" s="22"/>
    </row>
    <row r="237" spans="1:8" outlineLevel="1" x14ac:dyDescent="0.2">
      <c r="A237" s="85"/>
      <c r="B237" s="87">
        <v>236</v>
      </c>
      <c r="C237" s="22"/>
      <c r="D237" s="22"/>
      <c r="E237" s="22"/>
      <c r="F237" s="22"/>
      <c r="G237" s="22"/>
      <c r="H237" s="22"/>
    </row>
    <row r="238" spans="1:8" outlineLevel="1" x14ac:dyDescent="0.2">
      <c r="A238" s="85"/>
      <c r="B238" s="87">
        <v>237</v>
      </c>
      <c r="C238" s="22"/>
      <c r="D238" s="22"/>
      <c r="E238" s="22"/>
      <c r="F238" s="22"/>
      <c r="G238" s="22"/>
      <c r="H238" s="22"/>
    </row>
    <row r="239" spans="1:8" outlineLevel="1" x14ac:dyDescent="0.2">
      <c r="A239" s="85"/>
      <c r="B239" s="87">
        <v>238</v>
      </c>
      <c r="C239" s="22"/>
      <c r="D239" s="22"/>
      <c r="E239" s="22"/>
      <c r="F239" s="22"/>
      <c r="G239" s="22"/>
      <c r="H239" s="22"/>
    </row>
    <row r="240" spans="1:8" outlineLevel="1" x14ac:dyDescent="0.2">
      <c r="A240" s="85"/>
      <c r="B240" s="87">
        <v>239</v>
      </c>
      <c r="C240" s="22"/>
      <c r="D240" s="22"/>
      <c r="E240" s="22"/>
      <c r="F240" s="22"/>
      <c r="G240" s="22"/>
      <c r="H240" s="22"/>
    </row>
    <row r="241" spans="1:8" outlineLevel="1" x14ac:dyDescent="0.2">
      <c r="A241" s="85"/>
      <c r="B241" s="87">
        <v>240</v>
      </c>
      <c r="C241" s="22" t="s">
        <v>4596</v>
      </c>
      <c r="D241" s="22" t="s">
        <v>4596</v>
      </c>
      <c r="E241" s="22" t="s">
        <v>4596</v>
      </c>
      <c r="F241" s="22"/>
      <c r="G241" s="22"/>
      <c r="H241" s="22"/>
    </row>
    <row r="242" spans="1:8" ht="140.25" outlineLevel="1" x14ac:dyDescent="0.2">
      <c r="A242" s="85"/>
      <c r="B242" s="87">
        <v>241</v>
      </c>
      <c r="C242" s="22" t="s">
        <v>4691</v>
      </c>
      <c r="D242" s="22" t="s">
        <v>4690</v>
      </c>
      <c r="E242" s="22" t="s">
        <v>4692</v>
      </c>
      <c r="F242" s="22"/>
      <c r="G242" s="22"/>
      <c r="H242" s="22"/>
    </row>
    <row r="243" spans="1:8" outlineLevel="1" x14ac:dyDescent="0.2">
      <c r="A243" s="85"/>
      <c r="B243" s="87">
        <v>242</v>
      </c>
      <c r="C243" s="22"/>
      <c r="D243" s="22"/>
      <c r="E243" s="22"/>
      <c r="F243" s="22"/>
      <c r="G243" s="22"/>
      <c r="H243" s="22"/>
    </row>
    <row r="244" spans="1:8" outlineLevel="1" x14ac:dyDescent="0.2">
      <c r="A244" s="85"/>
      <c r="B244" s="87">
        <v>243</v>
      </c>
      <c r="C244" s="22"/>
      <c r="D244" s="22"/>
      <c r="E244" s="22"/>
      <c r="F244" s="22"/>
      <c r="G244" s="22"/>
      <c r="H244" s="22"/>
    </row>
    <row r="245" spans="1:8" outlineLevel="1" x14ac:dyDescent="0.2">
      <c r="A245" s="85"/>
      <c r="B245" s="87">
        <v>244</v>
      </c>
      <c r="C245" s="22"/>
      <c r="D245" s="22"/>
      <c r="E245" s="22"/>
      <c r="F245" s="22"/>
      <c r="G245" s="22"/>
      <c r="H245" s="22"/>
    </row>
    <row r="246" spans="1:8" outlineLevel="1" x14ac:dyDescent="0.2">
      <c r="A246" s="85"/>
      <c r="B246" s="87">
        <v>245</v>
      </c>
      <c r="C246" s="22"/>
      <c r="D246" s="22"/>
      <c r="E246" s="22"/>
      <c r="F246" s="22"/>
      <c r="G246" s="22"/>
      <c r="H246" s="22"/>
    </row>
    <row r="247" spans="1:8" outlineLevel="1" x14ac:dyDescent="0.2">
      <c r="A247" s="85"/>
      <c r="B247" s="87">
        <v>246</v>
      </c>
      <c r="C247" s="22"/>
      <c r="D247" s="22"/>
      <c r="E247" s="22"/>
      <c r="F247" s="22"/>
      <c r="G247" s="22"/>
      <c r="H247" s="22"/>
    </row>
    <row r="248" spans="1:8" outlineLevel="1" x14ac:dyDescent="0.2">
      <c r="A248" s="85"/>
      <c r="B248" s="87">
        <v>247</v>
      </c>
      <c r="C248" s="22"/>
      <c r="D248" s="22"/>
      <c r="E248" s="22"/>
      <c r="F248" s="22"/>
      <c r="G248" s="22"/>
      <c r="H248" s="22"/>
    </row>
    <row r="249" spans="1:8" outlineLevel="1" x14ac:dyDescent="0.2">
      <c r="A249" s="85"/>
      <c r="B249" s="87">
        <v>248</v>
      </c>
      <c r="C249" s="22"/>
      <c r="D249" s="22"/>
      <c r="E249" s="22"/>
      <c r="F249" s="22"/>
      <c r="G249" s="22"/>
      <c r="H249" s="22"/>
    </row>
    <row r="250" spans="1:8" outlineLevel="1" x14ac:dyDescent="0.2">
      <c r="A250" s="85"/>
      <c r="B250" s="87">
        <v>249</v>
      </c>
      <c r="C250" s="22"/>
      <c r="D250" s="22"/>
      <c r="E250" s="22"/>
      <c r="F250" s="22"/>
      <c r="G250" s="22"/>
      <c r="H250" s="22"/>
    </row>
    <row r="251" spans="1:8" outlineLevel="1" x14ac:dyDescent="0.2">
      <c r="A251" s="85"/>
      <c r="B251" s="87">
        <v>250</v>
      </c>
      <c r="C251" s="22"/>
      <c r="D251" s="22"/>
      <c r="E251" s="22"/>
      <c r="F251" s="22"/>
      <c r="G251" s="22"/>
      <c r="H251" s="22"/>
    </row>
    <row r="252" spans="1:8" ht="102" x14ac:dyDescent="0.2">
      <c r="A252" s="93" t="s">
        <v>4694</v>
      </c>
      <c r="B252" s="86">
        <v>251</v>
      </c>
      <c r="C252" s="23" t="s">
        <v>4951</v>
      </c>
      <c r="D252" s="22" t="s">
        <v>4952</v>
      </c>
      <c r="E252" s="22" t="s">
        <v>4953</v>
      </c>
      <c r="F252" s="22"/>
      <c r="G252" s="22"/>
      <c r="H252" s="22"/>
    </row>
    <row r="253" spans="1:8" ht="25.5" x14ac:dyDescent="0.2">
      <c r="B253" s="86">
        <v>252</v>
      </c>
      <c r="C253" s="22" t="s">
        <v>4931</v>
      </c>
      <c r="D253" s="22" t="s">
        <v>4935</v>
      </c>
      <c r="E253" s="22" t="s">
        <v>4927</v>
      </c>
      <c r="F253" s="22"/>
      <c r="G253" s="22"/>
      <c r="H253" s="22"/>
    </row>
    <row r="254" spans="1:8" ht="25.5" x14ac:dyDescent="0.2">
      <c r="B254" s="86">
        <v>253</v>
      </c>
      <c r="C254" s="22" t="s">
        <v>4932</v>
      </c>
      <c r="D254" s="22" t="s">
        <v>4936</v>
      </c>
      <c r="E254" s="22" t="s">
        <v>4928</v>
      </c>
      <c r="F254" s="22"/>
      <c r="G254" s="22"/>
      <c r="H254" s="22"/>
    </row>
    <row r="255" spans="1:8" ht="38.25" x14ac:dyDescent="0.2">
      <c r="B255" s="86">
        <v>254</v>
      </c>
      <c r="C255" s="22" t="s">
        <v>4921</v>
      </c>
      <c r="D255" s="22" t="s">
        <v>4922</v>
      </c>
      <c r="E255" s="22" t="s">
        <v>4923</v>
      </c>
      <c r="F255" s="22"/>
      <c r="G255" s="22"/>
      <c r="H255" s="22"/>
    </row>
    <row r="256" spans="1:8" ht="51" x14ac:dyDescent="0.2">
      <c r="B256" s="86">
        <v>255</v>
      </c>
      <c r="C256" s="22" t="s">
        <v>4933</v>
      </c>
      <c r="D256" s="22" t="s">
        <v>4937</v>
      </c>
      <c r="E256" s="22" t="s">
        <v>4929</v>
      </c>
      <c r="F256" s="22"/>
      <c r="G256" s="22"/>
      <c r="H256" s="22"/>
    </row>
    <row r="257" spans="2:8" ht="63.75" x14ac:dyDescent="0.2">
      <c r="B257" s="86">
        <v>256</v>
      </c>
      <c r="C257" s="22" t="s">
        <v>4934</v>
      </c>
      <c r="D257" s="22" t="s">
        <v>4938</v>
      </c>
      <c r="E257" s="22" t="s">
        <v>4930</v>
      </c>
      <c r="F257" s="22"/>
      <c r="G257" s="22"/>
      <c r="H257" s="22"/>
    </row>
    <row r="258" spans="2:8" ht="25.5" x14ac:dyDescent="0.2">
      <c r="B258" s="86">
        <v>257</v>
      </c>
      <c r="C258" s="22" t="s">
        <v>4924</v>
      </c>
      <c r="D258" s="22" t="s">
        <v>4925</v>
      </c>
      <c r="E258" s="22" t="s">
        <v>4926</v>
      </c>
      <c r="F258" s="22"/>
      <c r="G258" s="22"/>
      <c r="H258" s="22"/>
    </row>
    <row r="259" spans="2:8" x14ac:dyDescent="0.2">
      <c r="B259" s="86">
        <v>258</v>
      </c>
      <c r="C259" s="22"/>
      <c r="D259" s="22"/>
      <c r="E259" s="22"/>
      <c r="F259" s="22"/>
      <c r="G259" s="22"/>
      <c r="H259" s="22"/>
    </row>
    <row r="260" spans="2:8" x14ac:dyDescent="0.2">
      <c r="B260" s="86">
        <v>259</v>
      </c>
      <c r="C260" s="22"/>
      <c r="D260" s="22"/>
      <c r="E260" s="22"/>
      <c r="F260" s="22"/>
      <c r="G260" s="22"/>
      <c r="H260" s="22"/>
    </row>
    <row r="261" spans="2:8" x14ac:dyDescent="0.2">
      <c r="B261" s="86">
        <v>260</v>
      </c>
      <c r="C261" s="22"/>
      <c r="D261" s="22"/>
      <c r="E261" s="22"/>
      <c r="F261" s="22"/>
      <c r="G261" s="22"/>
      <c r="H261" s="22"/>
    </row>
    <row r="262" spans="2:8" x14ac:dyDescent="0.2">
      <c r="B262" s="86">
        <v>261</v>
      </c>
      <c r="C262" s="22"/>
      <c r="D262" s="22"/>
      <c r="E262" s="22"/>
      <c r="F262" s="22"/>
      <c r="G262" s="22"/>
      <c r="H262" s="22"/>
    </row>
    <row r="263" spans="2:8" x14ac:dyDescent="0.2">
      <c r="B263" s="86">
        <v>262</v>
      </c>
      <c r="C263" s="22"/>
      <c r="D263" s="22"/>
      <c r="E263" s="22"/>
      <c r="F263" s="22"/>
      <c r="G263" s="22"/>
      <c r="H263" s="22"/>
    </row>
    <row r="264" spans="2:8" x14ac:dyDescent="0.2">
      <c r="B264" s="86">
        <v>263</v>
      </c>
      <c r="C264" s="22"/>
      <c r="D264" s="22"/>
      <c r="E264" s="22"/>
      <c r="F264" s="22"/>
      <c r="G264" s="22"/>
      <c r="H264" s="22"/>
    </row>
    <row r="265" spans="2:8" x14ac:dyDescent="0.2">
      <c r="B265" s="86">
        <v>264</v>
      </c>
      <c r="C265" s="22"/>
      <c r="D265" s="22"/>
      <c r="E265" s="22"/>
      <c r="F265" s="22"/>
      <c r="G265" s="22"/>
      <c r="H265" s="22"/>
    </row>
    <row r="266" spans="2:8" x14ac:dyDescent="0.2">
      <c r="B266" s="86">
        <v>265</v>
      </c>
      <c r="C266" s="22"/>
      <c r="D266" s="22"/>
      <c r="E266" s="22"/>
      <c r="F266" s="22"/>
      <c r="G266" s="22"/>
      <c r="H266" s="22"/>
    </row>
    <row r="267" spans="2:8" x14ac:dyDescent="0.2">
      <c r="B267" s="86">
        <v>266</v>
      </c>
      <c r="C267" s="22"/>
      <c r="D267" s="22"/>
      <c r="E267" s="22"/>
      <c r="F267" s="22"/>
      <c r="G267" s="22"/>
      <c r="H267" s="22"/>
    </row>
    <row r="268" spans="2:8" x14ac:dyDescent="0.2">
      <c r="B268" s="86">
        <v>267</v>
      </c>
      <c r="C268" s="22"/>
      <c r="D268" s="22"/>
      <c r="E268" s="22"/>
      <c r="F268" s="22"/>
      <c r="G268" s="22"/>
      <c r="H268" s="22"/>
    </row>
    <row r="269" spans="2:8" x14ac:dyDescent="0.2">
      <c r="B269" s="86">
        <v>268</v>
      </c>
      <c r="C269" s="22"/>
      <c r="D269" s="22"/>
      <c r="E269" s="22"/>
      <c r="F269" s="22"/>
      <c r="G269" s="22"/>
      <c r="H269" s="22"/>
    </row>
    <row r="270" spans="2:8" x14ac:dyDescent="0.2">
      <c r="B270" s="86">
        <v>269</v>
      </c>
      <c r="C270" s="22"/>
      <c r="D270" s="22"/>
      <c r="E270" s="22"/>
      <c r="F270" s="22"/>
      <c r="G270" s="22"/>
      <c r="H270" s="22"/>
    </row>
    <row r="271" spans="2:8" x14ac:dyDescent="0.2">
      <c r="B271" s="86">
        <v>270</v>
      </c>
      <c r="C271" s="22"/>
      <c r="D271" s="22"/>
      <c r="E271" s="22"/>
      <c r="F271" s="22"/>
      <c r="G271" s="22"/>
      <c r="H271" s="22"/>
    </row>
    <row r="272" spans="2:8" x14ac:dyDescent="0.2">
      <c r="B272" s="86">
        <v>271</v>
      </c>
      <c r="C272" s="22"/>
      <c r="D272" s="22"/>
      <c r="E272" s="22"/>
      <c r="F272" s="22"/>
      <c r="G272" s="22"/>
      <c r="H272" s="22"/>
    </row>
    <row r="273" spans="2:8" x14ac:dyDescent="0.2">
      <c r="B273" s="86">
        <v>272</v>
      </c>
      <c r="C273" s="22"/>
      <c r="D273" s="22"/>
      <c r="E273" s="22"/>
      <c r="F273" s="22"/>
      <c r="G273" s="22"/>
      <c r="H273" s="22"/>
    </row>
    <row r="274" spans="2:8" x14ac:dyDescent="0.2">
      <c r="B274" s="86">
        <v>273</v>
      </c>
      <c r="C274" s="22"/>
      <c r="D274" s="22"/>
      <c r="E274" s="22"/>
      <c r="F274" s="22"/>
      <c r="G274" s="22"/>
      <c r="H274" s="22"/>
    </row>
    <row r="275" spans="2:8" x14ac:dyDescent="0.2">
      <c r="B275" s="86">
        <v>274</v>
      </c>
      <c r="C275" s="22"/>
      <c r="D275" s="22"/>
      <c r="E275" s="22"/>
      <c r="F275" s="22"/>
      <c r="G275" s="22"/>
      <c r="H275" s="22"/>
    </row>
    <row r="276" spans="2:8" x14ac:dyDescent="0.2">
      <c r="B276" s="86">
        <v>275</v>
      </c>
      <c r="C276" s="22"/>
      <c r="D276" s="22"/>
      <c r="E276" s="22"/>
      <c r="F276" s="22"/>
      <c r="G276" s="22"/>
      <c r="H276" s="22"/>
    </row>
    <row r="277" spans="2:8" x14ac:dyDescent="0.2">
      <c r="B277" s="86">
        <v>276</v>
      </c>
      <c r="C277" s="22"/>
      <c r="D277" s="22"/>
      <c r="E277" s="22"/>
      <c r="F277" s="22"/>
      <c r="G277" s="22"/>
      <c r="H277" s="22"/>
    </row>
    <row r="278" spans="2:8" x14ac:dyDescent="0.2">
      <c r="B278" s="86">
        <v>277</v>
      </c>
      <c r="C278" s="22"/>
      <c r="D278" s="22"/>
      <c r="E278" s="22"/>
      <c r="F278" s="22"/>
      <c r="G278" s="22"/>
      <c r="H278" s="22"/>
    </row>
    <row r="279" spans="2:8" x14ac:dyDescent="0.2">
      <c r="B279" s="86">
        <v>278</v>
      </c>
      <c r="C279" s="22"/>
      <c r="D279" s="22"/>
      <c r="E279" s="22"/>
      <c r="F279" s="22"/>
      <c r="G279" s="22"/>
      <c r="H279" s="22"/>
    </row>
    <row r="280" spans="2:8" x14ac:dyDescent="0.2">
      <c r="B280" s="86">
        <v>279</v>
      </c>
      <c r="C280" s="22"/>
      <c r="D280" s="22"/>
      <c r="E280" s="22"/>
      <c r="F280" s="22"/>
      <c r="G280" s="22"/>
      <c r="H280" s="22"/>
    </row>
    <row r="281" spans="2:8" x14ac:dyDescent="0.2">
      <c r="B281" s="86">
        <v>280</v>
      </c>
      <c r="C281" s="22"/>
      <c r="D281" s="22"/>
      <c r="E281" s="22"/>
      <c r="F281" s="22"/>
      <c r="G281" s="22"/>
      <c r="H281" s="22"/>
    </row>
    <row r="282" spans="2:8" x14ac:dyDescent="0.2">
      <c r="B282" s="86">
        <v>281</v>
      </c>
      <c r="C282" s="22"/>
      <c r="D282" s="22"/>
      <c r="E282" s="22"/>
      <c r="F282" s="22"/>
      <c r="G282" s="22"/>
      <c r="H282" s="22"/>
    </row>
    <row r="283" spans="2:8" x14ac:dyDescent="0.2">
      <c r="B283" s="86">
        <v>282</v>
      </c>
      <c r="C283" s="22"/>
      <c r="D283" s="22"/>
      <c r="E283" s="22"/>
      <c r="F283" s="22"/>
      <c r="G283" s="22"/>
      <c r="H283" s="22"/>
    </row>
    <row r="284" spans="2:8" x14ac:dyDescent="0.2">
      <c r="B284" s="86">
        <v>283</v>
      </c>
      <c r="C284" s="22"/>
      <c r="D284" s="22"/>
      <c r="E284" s="22"/>
      <c r="F284" s="22"/>
      <c r="G284" s="22"/>
      <c r="H284" s="22"/>
    </row>
    <row r="285" spans="2:8" x14ac:dyDescent="0.2">
      <c r="B285" s="86">
        <v>284</v>
      </c>
      <c r="C285" s="22"/>
      <c r="D285" s="22"/>
      <c r="E285" s="22"/>
      <c r="F285" s="22"/>
      <c r="G285" s="22"/>
      <c r="H285" s="22"/>
    </row>
    <row r="286" spans="2:8" x14ac:dyDescent="0.2">
      <c r="B286" s="86">
        <v>285</v>
      </c>
      <c r="C286" s="22"/>
      <c r="D286" s="22"/>
      <c r="E286" s="22"/>
      <c r="F286" s="22"/>
      <c r="G286" s="22"/>
      <c r="H286" s="22"/>
    </row>
    <row r="287" spans="2:8" x14ac:dyDescent="0.2">
      <c r="B287" s="86">
        <v>286</v>
      </c>
      <c r="C287" s="22"/>
      <c r="D287" s="22"/>
      <c r="E287" s="22"/>
      <c r="F287" s="22"/>
      <c r="G287" s="22"/>
      <c r="H287" s="22"/>
    </row>
    <row r="288" spans="2:8" x14ac:dyDescent="0.2">
      <c r="B288" s="86">
        <v>287</v>
      </c>
      <c r="C288" s="22"/>
      <c r="D288" s="22"/>
      <c r="E288" s="22"/>
      <c r="F288" s="22"/>
      <c r="G288" s="22"/>
      <c r="H288" s="22"/>
    </row>
    <row r="289" spans="2:8" x14ac:dyDescent="0.2">
      <c r="B289" s="86">
        <v>288</v>
      </c>
      <c r="C289" s="22"/>
      <c r="D289" s="22"/>
      <c r="E289" s="22"/>
      <c r="F289" s="22"/>
      <c r="G289" s="22"/>
      <c r="H289" s="22"/>
    </row>
    <row r="290" spans="2:8" x14ac:dyDescent="0.2">
      <c r="B290" s="86">
        <v>289</v>
      </c>
      <c r="C290" s="22"/>
      <c r="D290" s="22"/>
      <c r="E290" s="22"/>
      <c r="F290" s="22"/>
      <c r="G290" s="22"/>
      <c r="H290" s="22"/>
    </row>
    <row r="291" spans="2:8" x14ac:dyDescent="0.2">
      <c r="B291" s="86">
        <v>290</v>
      </c>
      <c r="C291" s="22"/>
      <c r="D291" s="22"/>
      <c r="E291" s="22"/>
      <c r="F291" s="22"/>
      <c r="G291" s="22"/>
      <c r="H291" s="22"/>
    </row>
    <row r="292" spans="2:8" x14ac:dyDescent="0.2">
      <c r="B292" s="86">
        <v>291</v>
      </c>
      <c r="C292" s="22"/>
      <c r="D292" s="22"/>
      <c r="E292" s="22"/>
      <c r="F292" s="22"/>
      <c r="G292" s="22"/>
      <c r="H292" s="22"/>
    </row>
    <row r="293" spans="2:8" x14ac:dyDescent="0.2">
      <c r="B293" s="86">
        <v>292</v>
      </c>
      <c r="C293" s="22"/>
      <c r="D293" s="22"/>
      <c r="E293" s="22"/>
      <c r="F293" s="22"/>
      <c r="G293" s="22"/>
      <c r="H293" s="22"/>
    </row>
    <row r="294" spans="2:8" x14ac:dyDescent="0.2">
      <c r="B294" s="86">
        <v>293</v>
      </c>
      <c r="C294" s="22"/>
      <c r="D294" s="22"/>
      <c r="E294" s="22"/>
      <c r="F294" s="22"/>
      <c r="G294" s="22"/>
      <c r="H294" s="22"/>
    </row>
    <row r="295" spans="2:8" x14ac:dyDescent="0.2">
      <c r="B295" s="86">
        <v>294</v>
      </c>
      <c r="C295" s="22"/>
      <c r="D295" s="22"/>
      <c r="E295" s="22"/>
      <c r="F295" s="22"/>
      <c r="G295" s="22"/>
      <c r="H295" s="22"/>
    </row>
    <row r="296" spans="2:8" x14ac:dyDescent="0.2">
      <c r="B296" s="86">
        <v>295</v>
      </c>
      <c r="C296" s="22"/>
      <c r="D296" s="22"/>
      <c r="E296" s="22"/>
      <c r="F296" s="22"/>
      <c r="G296" s="22"/>
      <c r="H296" s="22"/>
    </row>
    <row r="297" spans="2:8" x14ac:dyDescent="0.2">
      <c r="B297" s="86">
        <v>296</v>
      </c>
      <c r="C297" s="22"/>
      <c r="D297" s="22"/>
      <c r="E297" s="22"/>
      <c r="F297" s="22"/>
      <c r="G297" s="22"/>
      <c r="H297" s="22"/>
    </row>
    <row r="298" spans="2:8" x14ac:dyDescent="0.2">
      <c r="B298" s="86">
        <v>297</v>
      </c>
      <c r="C298" s="22"/>
      <c r="D298" s="22"/>
      <c r="E298" s="22"/>
      <c r="F298" s="22"/>
      <c r="G298" s="22"/>
      <c r="H298" s="22"/>
    </row>
    <row r="299" spans="2:8" x14ac:dyDescent="0.2">
      <c r="B299" s="86">
        <v>298</v>
      </c>
      <c r="C299" s="22"/>
      <c r="D299" s="22"/>
      <c r="E299" s="22"/>
      <c r="F299" s="22"/>
      <c r="G299" s="22"/>
      <c r="H299" s="22"/>
    </row>
    <row r="300" spans="2:8" x14ac:dyDescent="0.2">
      <c r="B300" s="86">
        <v>299</v>
      </c>
      <c r="C300" s="22"/>
      <c r="D300" s="22"/>
      <c r="E300" s="22"/>
      <c r="F300" s="22"/>
      <c r="G300" s="22"/>
      <c r="H300" s="22"/>
    </row>
    <row r="301" spans="2:8" x14ac:dyDescent="0.2">
      <c r="B301" s="86">
        <v>300</v>
      </c>
      <c r="C301" s="22"/>
      <c r="D301" s="22"/>
      <c r="E301" s="22"/>
      <c r="F301" s="22"/>
      <c r="G301" s="22"/>
      <c r="H301" s="22"/>
    </row>
    <row r="302" spans="2:8" x14ac:dyDescent="0.2">
      <c r="B302" s="86">
        <v>301</v>
      </c>
      <c r="C302" s="22"/>
      <c r="D302" s="22"/>
      <c r="E302" s="22"/>
      <c r="F302" s="22"/>
      <c r="G302" s="22"/>
      <c r="H302" s="22"/>
    </row>
    <row r="303" spans="2:8" x14ac:dyDescent="0.2">
      <c r="B303" s="86">
        <v>302</v>
      </c>
      <c r="C303" s="22"/>
      <c r="D303" s="22"/>
      <c r="E303" s="22"/>
      <c r="F303" s="22"/>
      <c r="G303" s="22"/>
      <c r="H303" s="22"/>
    </row>
    <row r="304" spans="2:8" x14ac:dyDescent="0.2">
      <c r="B304" s="86">
        <v>303</v>
      </c>
      <c r="C304" s="22"/>
      <c r="D304" s="22"/>
      <c r="E304" s="22"/>
      <c r="F304" s="22"/>
      <c r="G304" s="22"/>
      <c r="H304" s="22"/>
    </row>
    <row r="305" spans="2:8" x14ac:dyDescent="0.2">
      <c r="B305" s="86">
        <v>304</v>
      </c>
      <c r="C305" s="22"/>
      <c r="D305" s="22"/>
      <c r="E305" s="22"/>
      <c r="F305" s="22"/>
      <c r="G305" s="22"/>
      <c r="H305" s="22"/>
    </row>
    <row r="306" spans="2:8" x14ac:dyDescent="0.2">
      <c r="B306" s="86">
        <v>305</v>
      </c>
      <c r="C306" s="22"/>
      <c r="D306" s="22"/>
      <c r="E306" s="22"/>
      <c r="F306" s="22"/>
      <c r="G306" s="22"/>
      <c r="H306" s="22"/>
    </row>
    <row r="307" spans="2:8" x14ac:dyDescent="0.2">
      <c r="B307" s="86">
        <v>306</v>
      </c>
      <c r="C307" s="22"/>
      <c r="D307" s="22"/>
      <c r="E307" s="22"/>
      <c r="F307" s="22"/>
      <c r="G307" s="22"/>
      <c r="H307" s="22"/>
    </row>
    <row r="308" spans="2:8" x14ac:dyDescent="0.2">
      <c r="B308" s="86">
        <v>307</v>
      </c>
      <c r="C308" s="22"/>
      <c r="D308" s="22"/>
      <c r="E308" s="22"/>
      <c r="F308" s="22"/>
      <c r="G308" s="22"/>
      <c r="H308" s="22"/>
    </row>
    <row r="309" spans="2:8" x14ac:dyDescent="0.2">
      <c r="B309" s="86">
        <v>308</v>
      </c>
      <c r="C309" s="22"/>
      <c r="D309" s="22"/>
      <c r="E309" s="22"/>
      <c r="F309" s="22"/>
      <c r="G309" s="22"/>
      <c r="H309" s="22"/>
    </row>
    <row r="310" spans="2:8" x14ac:dyDescent="0.2">
      <c r="B310" s="86">
        <v>309</v>
      </c>
      <c r="C310" s="22"/>
      <c r="D310" s="22"/>
      <c r="E310" s="22"/>
      <c r="F310" s="22"/>
      <c r="G310" s="22"/>
      <c r="H310" s="22"/>
    </row>
    <row r="311" spans="2:8" x14ac:dyDescent="0.2">
      <c r="B311" s="86">
        <v>310</v>
      </c>
      <c r="C311" s="22"/>
      <c r="D311" s="22"/>
      <c r="E311" s="22"/>
      <c r="F311" s="22"/>
      <c r="G311" s="22"/>
      <c r="H311" s="22"/>
    </row>
    <row r="312" spans="2:8" x14ac:dyDescent="0.2">
      <c r="B312" s="86">
        <v>311</v>
      </c>
      <c r="C312" s="22"/>
      <c r="D312" s="22"/>
      <c r="E312" s="22"/>
      <c r="F312" s="22"/>
      <c r="G312" s="22"/>
      <c r="H312" s="22"/>
    </row>
    <row r="313" spans="2:8" x14ac:dyDescent="0.2">
      <c r="B313" s="86">
        <v>312</v>
      </c>
      <c r="C313" s="22"/>
      <c r="D313" s="22"/>
      <c r="E313" s="22"/>
      <c r="F313" s="22"/>
      <c r="G313" s="22"/>
      <c r="H313" s="22"/>
    </row>
    <row r="314" spans="2:8" x14ac:dyDescent="0.2">
      <c r="B314" s="86">
        <v>313</v>
      </c>
      <c r="C314" s="22"/>
      <c r="D314" s="22"/>
      <c r="E314" s="22"/>
      <c r="F314" s="22"/>
      <c r="G314" s="22"/>
      <c r="H314" s="22"/>
    </row>
    <row r="315" spans="2:8" x14ac:dyDescent="0.2">
      <c r="B315" s="86">
        <v>314</v>
      </c>
      <c r="C315" s="22"/>
      <c r="D315" s="22"/>
      <c r="E315" s="22"/>
      <c r="F315" s="22"/>
      <c r="G315" s="22"/>
      <c r="H315" s="22"/>
    </row>
    <row r="316" spans="2:8" x14ac:dyDescent="0.2">
      <c r="B316" s="86">
        <v>315</v>
      </c>
      <c r="C316" s="22"/>
      <c r="D316" s="22"/>
      <c r="E316" s="22"/>
      <c r="F316" s="22"/>
      <c r="G316" s="22"/>
      <c r="H316" s="22"/>
    </row>
    <row r="317" spans="2:8" x14ac:dyDescent="0.2">
      <c r="B317" s="86">
        <v>316</v>
      </c>
      <c r="C317" s="22"/>
      <c r="D317" s="22"/>
      <c r="E317" s="22"/>
      <c r="F317" s="22"/>
      <c r="G317" s="22"/>
      <c r="H317" s="22"/>
    </row>
    <row r="318" spans="2:8" x14ac:dyDescent="0.2">
      <c r="B318" s="86">
        <v>317</v>
      </c>
      <c r="C318" s="22"/>
      <c r="D318" s="22"/>
      <c r="E318" s="22"/>
      <c r="F318" s="22"/>
      <c r="G318" s="22"/>
      <c r="H318" s="22"/>
    </row>
    <row r="319" spans="2:8" x14ac:dyDescent="0.2">
      <c r="B319" s="86">
        <v>318</v>
      </c>
      <c r="C319" s="22"/>
      <c r="D319" s="22"/>
      <c r="E319" s="22"/>
      <c r="F319" s="22"/>
      <c r="G319" s="22"/>
      <c r="H319" s="22"/>
    </row>
    <row r="320" spans="2:8" x14ac:dyDescent="0.2">
      <c r="B320" s="86">
        <v>319</v>
      </c>
      <c r="C320" s="22"/>
      <c r="D320" s="22"/>
      <c r="E320" s="22"/>
      <c r="F320" s="22"/>
      <c r="G320" s="22"/>
      <c r="H320" s="22"/>
    </row>
    <row r="321" spans="2:8" x14ac:dyDescent="0.2">
      <c r="B321" s="86">
        <v>320</v>
      </c>
      <c r="C321" s="22"/>
      <c r="D321" s="22"/>
      <c r="E321" s="22"/>
      <c r="F321" s="22"/>
      <c r="G321" s="22"/>
      <c r="H321" s="22"/>
    </row>
    <row r="322" spans="2:8" x14ac:dyDescent="0.2">
      <c r="B322" s="86">
        <v>321</v>
      </c>
      <c r="C322" s="22"/>
      <c r="D322" s="22"/>
      <c r="E322" s="22"/>
      <c r="F322" s="22"/>
      <c r="G322" s="22"/>
      <c r="H322" s="22"/>
    </row>
    <row r="323" spans="2:8" x14ac:dyDescent="0.2">
      <c r="B323" s="86">
        <v>322</v>
      </c>
      <c r="C323" s="22"/>
      <c r="D323" s="22"/>
      <c r="E323" s="22"/>
      <c r="F323" s="22"/>
      <c r="G323" s="22"/>
      <c r="H323" s="22"/>
    </row>
    <row r="324" spans="2:8" x14ac:dyDescent="0.2">
      <c r="B324" s="86">
        <v>323</v>
      </c>
      <c r="C324" s="22"/>
      <c r="D324" s="22"/>
      <c r="E324" s="22"/>
      <c r="F324" s="22"/>
      <c r="G324" s="22"/>
      <c r="H324" s="22"/>
    </row>
    <row r="325" spans="2:8" x14ac:dyDescent="0.2">
      <c r="B325" s="86">
        <v>324</v>
      </c>
      <c r="C325" s="22"/>
      <c r="D325" s="22"/>
      <c r="E325" s="22"/>
      <c r="F325" s="22"/>
      <c r="G325" s="22"/>
      <c r="H325" s="22"/>
    </row>
    <row r="326" spans="2:8" x14ac:dyDescent="0.2">
      <c r="B326" s="86">
        <v>325</v>
      </c>
      <c r="C326" s="22"/>
      <c r="D326" s="22"/>
      <c r="E326" s="22"/>
      <c r="F326" s="22"/>
      <c r="G326" s="22"/>
      <c r="H326" s="22"/>
    </row>
    <row r="327" spans="2:8" x14ac:dyDescent="0.2">
      <c r="B327" s="86">
        <v>326</v>
      </c>
      <c r="C327" s="22"/>
      <c r="D327" s="22"/>
      <c r="E327" s="22"/>
      <c r="F327" s="22"/>
      <c r="G327" s="22"/>
      <c r="H327" s="22"/>
    </row>
    <row r="328" spans="2:8" x14ac:dyDescent="0.2">
      <c r="B328" s="86">
        <v>327</v>
      </c>
      <c r="C328" s="22"/>
      <c r="D328" s="22"/>
      <c r="E328" s="22"/>
      <c r="F328" s="22"/>
      <c r="G328" s="22"/>
      <c r="H328" s="22"/>
    </row>
    <row r="329" spans="2:8" x14ac:dyDescent="0.2">
      <c r="B329" s="86">
        <v>328</v>
      </c>
      <c r="C329" s="22"/>
      <c r="D329" s="22"/>
      <c r="E329" s="22"/>
      <c r="F329" s="22"/>
      <c r="G329" s="22"/>
      <c r="H329" s="22"/>
    </row>
    <row r="330" spans="2:8" x14ac:dyDescent="0.2">
      <c r="B330" s="86">
        <v>329</v>
      </c>
      <c r="C330" s="22"/>
      <c r="D330" s="22"/>
      <c r="E330" s="22"/>
      <c r="F330" s="22"/>
      <c r="G330" s="22"/>
      <c r="H330" s="22"/>
    </row>
    <row r="331" spans="2:8" x14ac:dyDescent="0.2">
      <c r="B331" s="86">
        <v>330</v>
      </c>
      <c r="C331" s="22"/>
      <c r="D331" s="22"/>
      <c r="E331" s="22"/>
      <c r="F331" s="22"/>
      <c r="G331" s="22"/>
      <c r="H331" s="22"/>
    </row>
    <row r="332" spans="2:8" x14ac:dyDescent="0.2">
      <c r="B332" s="86">
        <v>331</v>
      </c>
      <c r="C332" s="22"/>
      <c r="D332" s="22"/>
      <c r="E332" s="22"/>
      <c r="F332" s="22"/>
      <c r="G332" s="22"/>
      <c r="H332" s="22"/>
    </row>
    <row r="333" spans="2:8" x14ac:dyDescent="0.2">
      <c r="B333" s="86">
        <v>332</v>
      </c>
      <c r="C333" s="22"/>
      <c r="D333" s="22"/>
      <c r="E333" s="22"/>
      <c r="F333" s="22"/>
      <c r="G333" s="22"/>
      <c r="H333" s="22"/>
    </row>
    <row r="334" spans="2:8" x14ac:dyDescent="0.2">
      <c r="B334" s="86">
        <v>333</v>
      </c>
      <c r="C334" s="22"/>
      <c r="D334" s="22"/>
      <c r="E334" s="22"/>
      <c r="F334" s="22"/>
      <c r="G334" s="22"/>
      <c r="H334" s="22"/>
    </row>
    <row r="335" spans="2:8" x14ac:dyDescent="0.2">
      <c r="B335" s="86">
        <v>334</v>
      </c>
      <c r="C335" s="22"/>
      <c r="D335" s="22"/>
      <c r="E335" s="22"/>
      <c r="F335" s="22"/>
      <c r="G335" s="22"/>
      <c r="H335" s="22"/>
    </row>
    <row r="336" spans="2:8" x14ac:dyDescent="0.2">
      <c r="B336" s="86">
        <v>335</v>
      </c>
      <c r="C336" s="22"/>
      <c r="D336" s="22"/>
      <c r="E336" s="22"/>
      <c r="F336" s="22"/>
      <c r="G336" s="22"/>
      <c r="H336" s="22"/>
    </row>
    <row r="337" spans="2:8" x14ac:dyDescent="0.2">
      <c r="B337" s="86">
        <v>336</v>
      </c>
      <c r="C337" s="22"/>
      <c r="D337" s="22"/>
      <c r="E337" s="22"/>
      <c r="F337" s="22"/>
      <c r="G337" s="22"/>
      <c r="H337" s="22"/>
    </row>
    <row r="338" spans="2:8" x14ac:dyDescent="0.2">
      <c r="B338" s="86">
        <v>337</v>
      </c>
      <c r="C338" s="22"/>
      <c r="D338" s="22"/>
      <c r="E338" s="22"/>
      <c r="F338" s="22"/>
      <c r="G338" s="22"/>
      <c r="H338" s="22"/>
    </row>
    <row r="339" spans="2:8" x14ac:dyDescent="0.2">
      <c r="B339" s="86">
        <v>338</v>
      </c>
      <c r="C339" s="22"/>
      <c r="D339" s="22"/>
      <c r="E339" s="22"/>
      <c r="F339" s="22"/>
      <c r="G339" s="22"/>
      <c r="H339" s="22"/>
    </row>
    <row r="340" spans="2:8" x14ac:dyDescent="0.2">
      <c r="B340" s="86">
        <v>339</v>
      </c>
      <c r="C340" s="22"/>
      <c r="D340" s="22"/>
      <c r="E340" s="22"/>
      <c r="F340" s="22"/>
      <c r="G340" s="22"/>
      <c r="H340" s="22"/>
    </row>
    <row r="341" spans="2:8" x14ac:dyDescent="0.2">
      <c r="B341" s="86">
        <v>340</v>
      </c>
      <c r="C341" s="22"/>
      <c r="D341" s="22"/>
      <c r="E341" s="22"/>
      <c r="F341" s="22"/>
      <c r="G341" s="22"/>
      <c r="H341" s="22"/>
    </row>
    <row r="342" spans="2:8" x14ac:dyDescent="0.2">
      <c r="B342" s="86">
        <v>341</v>
      </c>
      <c r="C342" s="22"/>
      <c r="D342" s="22"/>
      <c r="E342" s="22"/>
      <c r="F342" s="22"/>
      <c r="G342" s="22"/>
      <c r="H342" s="22"/>
    </row>
    <row r="343" spans="2:8" x14ac:dyDescent="0.2">
      <c r="B343" s="86">
        <v>342</v>
      </c>
      <c r="C343" s="22"/>
      <c r="D343" s="22"/>
      <c r="E343" s="22"/>
      <c r="F343" s="22"/>
      <c r="G343" s="22"/>
      <c r="H343" s="22"/>
    </row>
    <row r="344" spans="2:8" x14ac:dyDescent="0.2">
      <c r="B344" s="86">
        <v>343</v>
      </c>
      <c r="C344" s="22"/>
      <c r="D344" s="22"/>
      <c r="E344" s="22"/>
      <c r="F344" s="22"/>
      <c r="G344" s="22"/>
      <c r="H344" s="22"/>
    </row>
    <row r="345" spans="2:8" x14ac:dyDescent="0.2">
      <c r="B345" s="86">
        <v>344</v>
      </c>
      <c r="C345" s="22"/>
      <c r="D345" s="22"/>
      <c r="E345" s="22"/>
      <c r="F345" s="22"/>
      <c r="G345" s="22"/>
      <c r="H345" s="22"/>
    </row>
    <row r="346" spans="2:8" x14ac:dyDescent="0.2">
      <c r="B346" s="86">
        <v>345</v>
      </c>
      <c r="C346" s="22"/>
      <c r="D346" s="22"/>
      <c r="E346" s="22"/>
      <c r="F346" s="22"/>
      <c r="G346" s="22"/>
      <c r="H346" s="22"/>
    </row>
    <row r="347" spans="2:8" x14ac:dyDescent="0.2">
      <c r="B347" s="86">
        <v>346</v>
      </c>
      <c r="C347" s="22"/>
      <c r="D347" s="22"/>
      <c r="E347" s="22"/>
      <c r="F347" s="22"/>
      <c r="G347" s="22"/>
      <c r="H347" s="22"/>
    </row>
    <row r="348" spans="2:8" x14ac:dyDescent="0.2">
      <c r="B348" s="86">
        <v>347</v>
      </c>
      <c r="C348" s="22"/>
      <c r="D348" s="22"/>
      <c r="E348" s="22"/>
      <c r="F348" s="22"/>
      <c r="G348" s="22"/>
      <c r="H348" s="22"/>
    </row>
    <row r="349" spans="2:8" x14ac:dyDescent="0.2">
      <c r="B349" s="86">
        <v>348</v>
      </c>
      <c r="C349" s="22"/>
      <c r="D349" s="22"/>
      <c r="E349" s="22"/>
      <c r="F349" s="22"/>
      <c r="G349" s="22"/>
      <c r="H349" s="22"/>
    </row>
    <row r="350" spans="2:8" x14ac:dyDescent="0.2">
      <c r="B350" s="86">
        <v>349</v>
      </c>
      <c r="C350" s="22"/>
      <c r="D350" s="22"/>
      <c r="E350" s="22"/>
      <c r="F350" s="22"/>
      <c r="G350" s="22"/>
      <c r="H350" s="22"/>
    </row>
    <row r="351" spans="2:8" x14ac:dyDescent="0.2">
      <c r="B351" s="86">
        <v>350</v>
      </c>
      <c r="C351" s="22"/>
      <c r="D351" s="22"/>
      <c r="E351" s="22"/>
      <c r="F351" s="22"/>
      <c r="G351" s="22"/>
      <c r="H351" s="22"/>
    </row>
    <row r="352" spans="2:8" x14ac:dyDescent="0.2">
      <c r="B352" s="86">
        <v>351</v>
      </c>
      <c r="C352" s="22"/>
      <c r="D352" s="22"/>
      <c r="E352" s="22"/>
      <c r="F352" s="22"/>
      <c r="G352" s="22"/>
      <c r="H352" s="22"/>
    </row>
    <row r="353" spans="2:8" x14ac:dyDescent="0.2">
      <c r="B353" s="86">
        <v>352</v>
      </c>
      <c r="C353" s="22"/>
      <c r="D353" s="22"/>
      <c r="E353" s="22"/>
      <c r="F353" s="22"/>
      <c r="G353" s="22"/>
      <c r="H353" s="22"/>
    </row>
    <row r="354" spans="2:8" x14ac:dyDescent="0.2">
      <c r="B354" s="86">
        <v>353</v>
      </c>
      <c r="C354" s="22"/>
      <c r="D354" s="22"/>
      <c r="E354" s="22"/>
      <c r="F354" s="22"/>
      <c r="G354" s="22"/>
      <c r="H354" s="22"/>
    </row>
    <row r="355" spans="2:8" x14ac:dyDescent="0.2">
      <c r="B355" s="86">
        <v>354</v>
      </c>
      <c r="C355" s="22"/>
      <c r="D355" s="22"/>
      <c r="E355" s="22"/>
      <c r="F355" s="22"/>
      <c r="G355" s="22"/>
      <c r="H355" s="22"/>
    </row>
    <row r="356" spans="2:8" x14ac:dyDescent="0.2">
      <c r="B356" s="86">
        <v>355</v>
      </c>
      <c r="C356" s="22"/>
      <c r="D356" s="22"/>
      <c r="E356" s="22"/>
      <c r="F356" s="22"/>
      <c r="G356" s="22"/>
      <c r="H356" s="22"/>
    </row>
    <row r="357" spans="2:8" x14ac:dyDescent="0.2">
      <c r="B357" s="86">
        <v>356</v>
      </c>
      <c r="C357" s="22"/>
      <c r="D357" s="22"/>
      <c r="E357" s="22"/>
      <c r="F357" s="22"/>
      <c r="G357" s="22"/>
      <c r="H357" s="22"/>
    </row>
    <row r="358" spans="2:8" x14ac:dyDescent="0.2">
      <c r="B358" s="86">
        <v>357</v>
      </c>
      <c r="C358" s="22"/>
      <c r="D358" s="22"/>
      <c r="E358" s="22"/>
      <c r="F358" s="22"/>
      <c r="G358" s="22"/>
      <c r="H358" s="22"/>
    </row>
    <row r="359" spans="2:8" x14ac:dyDescent="0.2">
      <c r="B359" s="86">
        <v>358</v>
      </c>
      <c r="C359" s="22"/>
      <c r="D359" s="22"/>
      <c r="E359" s="22"/>
      <c r="F359" s="22"/>
      <c r="G359" s="22"/>
      <c r="H359" s="22"/>
    </row>
    <row r="360" spans="2:8" x14ac:dyDescent="0.2">
      <c r="B360" s="86">
        <v>359</v>
      </c>
      <c r="C360" s="22"/>
      <c r="D360" s="22"/>
      <c r="E360" s="22"/>
      <c r="F360" s="22"/>
      <c r="G360" s="22"/>
      <c r="H360" s="22"/>
    </row>
    <row r="361" spans="2:8" x14ac:dyDescent="0.2">
      <c r="B361" s="86">
        <v>360</v>
      </c>
      <c r="C361" s="22"/>
      <c r="D361" s="22"/>
      <c r="E361" s="22"/>
      <c r="F361" s="22"/>
      <c r="G361" s="22"/>
      <c r="H361" s="22"/>
    </row>
    <row r="362" spans="2:8" x14ac:dyDescent="0.2">
      <c r="B362" s="86">
        <v>361</v>
      </c>
      <c r="C362" s="22"/>
      <c r="D362" s="22"/>
      <c r="E362" s="22"/>
      <c r="F362" s="22"/>
      <c r="G362" s="22"/>
      <c r="H362" s="22"/>
    </row>
    <row r="363" spans="2:8" x14ac:dyDescent="0.2">
      <c r="B363" s="86">
        <v>362</v>
      </c>
      <c r="C363" s="22"/>
      <c r="D363" s="22"/>
      <c r="E363" s="22"/>
      <c r="F363" s="22"/>
      <c r="G363" s="22"/>
      <c r="H363" s="22"/>
    </row>
    <row r="364" spans="2:8" x14ac:dyDescent="0.2">
      <c r="B364" s="86">
        <v>363</v>
      </c>
      <c r="C364" s="22"/>
      <c r="D364" s="22"/>
      <c r="E364" s="22"/>
      <c r="F364" s="22"/>
      <c r="G364" s="22"/>
      <c r="H364" s="22"/>
    </row>
    <row r="365" spans="2:8" x14ac:dyDescent="0.2">
      <c r="B365" s="86">
        <v>364</v>
      </c>
      <c r="C365" s="22"/>
      <c r="D365" s="22"/>
      <c r="E365" s="22"/>
      <c r="F365" s="22"/>
      <c r="G365" s="22"/>
      <c r="H365" s="22"/>
    </row>
    <row r="366" spans="2:8" x14ac:dyDescent="0.2">
      <c r="B366" s="86">
        <v>365</v>
      </c>
      <c r="C366" s="22"/>
      <c r="D366" s="22"/>
      <c r="E366" s="22"/>
      <c r="F366" s="22"/>
      <c r="G366" s="22"/>
      <c r="H366" s="22"/>
    </row>
    <row r="367" spans="2:8" x14ac:dyDescent="0.2">
      <c r="B367" s="86">
        <v>366</v>
      </c>
      <c r="C367" s="22"/>
      <c r="D367" s="22"/>
      <c r="E367" s="22"/>
      <c r="F367" s="22"/>
      <c r="G367" s="22"/>
      <c r="H367" s="22"/>
    </row>
    <row r="368" spans="2:8" x14ac:dyDescent="0.2">
      <c r="B368" s="86">
        <v>367</v>
      </c>
      <c r="C368" s="22"/>
      <c r="D368" s="22"/>
      <c r="E368" s="22"/>
      <c r="F368" s="22"/>
      <c r="G368" s="22"/>
      <c r="H368" s="22"/>
    </row>
    <row r="369" spans="2:8" x14ac:dyDescent="0.2">
      <c r="B369" s="86">
        <v>368</v>
      </c>
      <c r="C369" s="22"/>
      <c r="D369" s="22"/>
      <c r="E369" s="22"/>
      <c r="F369" s="22"/>
      <c r="G369" s="22"/>
      <c r="H369" s="22"/>
    </row>
    <row r="370" spans="2:8" x14ac:dyDescent="0.2">
      <c r="B370" s="86">
        <v>369</v>
      </c>
      <c r="C370" s="22"/>
      <c r="D370" s="22"/>
      <c r="E370" s="22"/>
      <c r="F370" s="22"/>
      <c r="G370" s="22"/>
      <c r="H370" s="22"/>
    </row>
    <row r="371" spans="2:8" x14ac:dyDescent="0.2">
      <c r="B371" s="86">
        <v>370</v>
      </c>
      <c r="C371" s="22"/>
      <c r="D371" s="22"/>
      <c r="E371" s="22"/>
      <c r="F371" s="22"/>
      <c r="G371" s="22"/>
      <c r="H371" s="22"/>
    </row>
    <row r="372" spans="2:8" x14ac:dyDescent="0.2">
      <c r="B372" s="86">
        <v>371</v>
      </c>
      <c r="C372" s="22"/>
      <c r="D372" s="22"/>
      <c r="E372" s="22"/>
      <c r="F372" s="22"/>
      <c r="G372" s="22"/>
      <c r="H372" s="22"/>
    </row>
    <row r="373" spans="2:8" x14ac:dyDescent="0.2">
      <c r="B373" s="86">
        <v>372</v>
      </c>
      <c r="C373" s="22"/>
      <c r="D373" s="22"/>
      <c r="E373" s="22"/>
      <c r="F373" s="22"/>
      <c r="G373" s="22"/>
      <c r="H373" s="22"/>
    </row>
    <row r="374" spans="2:8" x14ac:dyDescent="0.2">
      <c r="B374" s="86">
        <v>373</v>
      </c>
      <c r="C374" s="22"/>
      <c r="D374" s="22"/>
      <c r="E374" s="22"/>
      <c r="F374" s="22"/>
      <c r="G374" s="22"/>
      <c r="H374" s="22"/>
    </row>
    <row r="375" spans="2:8" x14ac:dyDescent="0.2">
      <c r="B375" s="86">
        <v>374</v>
      </c>
      <c r="C375" s="22"/>
      <c r="D375" s="22"/>
      <c r="E375" s="22"/>
      <c r="F375" s="22"/>
      <c r="G375" s="22"/>
      <c r="H375" s="22"/>
    </row>
    <row r="376" spans="2:8" x14ac:dyDescent="0.2">
      <c r="B376" s="86">
        <v>375</v>
      </c>
      <c r="C376" s="22"/>
      <c r="D376" s="22"/>
      <c r="E376" s="22"/>
      <c r="F376" s="22"/>
      <c r="G376" s="22"/>
      <c r="H376" s="22"/>
    </row>
    <row r="377" spans="2:8" x14ac:dyDescent="0.2">
      <c r="B377" s="86">
        <v>376</v>
      </c>
      <c r="C377" s="22"/>
      <c r="D377" s="22"/>
      <c r="E377" s="22"/>
      <c r="F377" s="22"/>
      <c r="G377" s="22"/>
      <c r="H377" s="22"/>
    </row>
    <row r="378" spans="2:8" x14ac:dyDescent="0.2">
      <c r="B378" s="86">
        <v>377</v>
      </c>
      <c r="C378" s="22"/>
      <c r="D378" s="22"/>
      <c r="E378" s="22"/>
      <c r="F378" s="22"/>
      <c r="G378" s="22"/>
      <c r="H378" s="22"/>
    </row>
    <row r="379" spans="2:8" x14ac:dyDescent="0.2">
      <c r="B379" s="86">
        <v>378</v>
      </c>
      <c r="C379" s="22"/>
      <c r="D379" s="22"/>
      <c r="E379" s="22"/>
      <c r="F379" s="22"/>
      <c r="G379" s="22"/>
      <c r="H379" s="22"/>
    </row>
    <row r="380" spans="2:8" x14ac:dyDescent="0.2">
      <c r="B380" s="86">
        <v>379</v>
      </c>
      <c r="C380" s="22"/>
      <c r="D380" s="22"/>
      <c r="E380" s="22"/>
      <c r="F380" s="22"/>
      <c r="G380" s="22"/>
      <c r="H380" s="22"/>
    </row>
    <row r="381" spans="2:8" x14ac:dyDescent="0.2">
      <c r="B381" s="86">
        <v>380</v>
      </c>
      <c r="C381" s="22"/>
      <c r="D381" s="22"/>
      <c r="E381" s="22"/>
      <c r="F381" s="22"/>
      <c r="G381" s="22"/>
      <c r="H381" s="22"/>
    </row>
    <row r="382" spans="2:8" x14ac:dyDescent="0.2">
      <c r="B382" s="86">
        <v>381</v>
      </c>
      <c r="C382" s="22"/>
      <c r="D382" s="22"/>
      <c r="E382" s="22"/>
      <c r="F382" s="22"/>
      <c r="G382" s="22"/>
      <c r="H382" s="22"/>
    </row>
    <row r="383" spans="2:8" x14ac:dyDescent="0.2">
      <c r="B383" s="86">
        <v>382</v>
      </c>
      <c r="C383" s="22"/>
      <c r="D383" s="22"/>
      <c r="E383" s="22"/>
      <c r="F383" s="22"/>
      <c r="G383" s="22"/>
      <c r="H383" s="22"/>
    </row>
    <row r="384" spans="2:8" x14ac:dyDescent="0.2">
      <c r="B384" s="86">
        <v>383</v>
      </c>
      <c r="C384" s="22"/>
      <c r="D384" s="22"/>
      <c r="E384" s="22"/>
      <c r="F384" s="22"/>
      <c r="G384" s="22"/>
      <c r="H384" s="22"/>
    </row>
    <row r="385" spans="2:8" x14ac:dyDescent="0.2">
      <c r="B385" s="86">
        <v>384</v>
      </c>
      <c r="C385" s="22"/>
      <c r="D385" s="22"/>
      <c r="E385" s="22"/>
      <c r="F385" s="22"/>
      <c r="G385" s="22"/>
      <c r="H385" s="22"/>
    </row>
    <row r="386" spans="2:8" x14ac:dyDescent="0.2">
      <c r="B386" s="86">
        <v>385</v>
      </c>
      <c r="C386" s="22"/>
      <c r="D386" s="22"/>
      <c r="E386" s="22"/>
      <c r="F386" s="22"/>
      <c r="G386" s="22"/>
      <c r="H386" s="22"/>
    </row>
    <row r="387" spans="2:8" x14ac:dyDescent="0.2">
      <c r="B387" s="86">
        <v>386</v>
      </c>
      <c r="C387" s="22"/>
      <c r="D387" s="22"/>
      <c r="E387" s="22"/>
      <c r="F387" s="22"/>
      <c r="G387" s="22"/>
      <c r="H387" s="22"/>
    </row>
    <row r="388" spans="2:8" x14ac:dyDescent="0.2">
      <c r="B388" s="86">
        <v>387</v>
      </c>
      <c r="C388" s="22"/>
      <c r="D388" s="22"/>
      <c r="E388" s="22"/>
      <c r="F388" s="22"/>
      <c r="G388" s="22"/>
      <c r="H388" s="22"/>
    </row>
    <row r="389" spans="2:8" x14ac:dyDescent="0.2">
      <c r="B389" s="86">
        <v>388</v>
      </c>
      <c r="C389" s="22"/>
      <c r="D389" s="22"/>
      <c r="E389" s="22"/>
      <c r="F389" s="22"/>
      <c r="G389" s="22"/>
      <c r="H389" s="22"/>
    </row>
    <row r="390" spans="2:8" x14ac:dyDescent="0.2">
      <c r="B390" s="86">
        <v>389</v>
      </c>
      <c r="C390" s="22"/>
      <c r="D390" s="22"/>
      <c r="E390" s="22"/>
      <c r="F390" s="22"/>
      <c r="G390" s="22"/>
      <c r="H390" s="22"/>
    </row>
    <row r="391" spans="2:8" x14ac:dyDescent="0.2">
      <c r="B391" s="86">
        <v>390</v>
      </c>
      <c r="C391" s="22"/>
      <c r="D391" s="22"/>
      <c r="E391" s="22"/>
      <c r="F391" s="22"/>
      <c r="G391" s="22"/>
      <c r="H391" s="22"/>
    </row>
    <row r="392" spans="2:8" x14ac:dyDescent="0.2">
      <c r="B392" s="86">
        <v>391</v>
      </c>
      <c r="C392" s="22"/>
      <c r="D392" s="22"/>
      <c r="E392" s="22"/>
      <c r="F392" s="22"/>
      <c r="G392" s="22"/>
      <c r="H392" s="22"/>
    </row>
    <row r="393" spans="2:8" x14ac:dyDescent="0.2">
      <c r="B393" s="86">
        <v>392</v>
      </c>
      <c r="C393" s="22"/>
      <c r="D393" s="22"/>
      <c r="E393" s="22"/>
      <c r="F393" s="22"/>
      <c r="G393" s="22"/>
      <c r="H393" s="22"/>
    </row>
    <row r="394" spans="2:8" x14ac:dyDescent="0.2">
      <c r="B394" s="86">
        <v>393</v>
      </c>
      <c r="C394" s="22"/>
      <c r="D394" s="22"/>
      <c r="E394" s="22"/>
      <c r="F394" s="22"/>
      <c r="G394" s="22"/>
      <c r="H394" s="22"/>
    </row>
    <row r="395" spans="2:8" x14ac:dyDescent="0.2">
      <c r="B395" s="86">
        <v>394</v>
      </c>
      <c r="C395" s="22"/>
      <c r="D395" s="22"/>
      <c r="E395" s="22"/>
      <c r="F395" s="22"/>
      <c r="G395" s="22"/>
      <c r="H395" s="22"/>
    </row>
    <row r="396" spans="2:8" x14ac:dyDescent="0.2">
      <c r="B396" s="86">
        <v>395</v>
      </c>
      <c r="C396" s="22"/>
      <c r="D396" s="22"/>
      <c r="E396" s="22"/>
      <c r="F396" s="22"/>
      <c r="G396" s="22"/>
      <c r="H396" s="22"/>
    </row>
    <row r="397" spans="2:8" x14ac:dyDescent="0.2">
      <c r="B397" s="86">
        <v>396</v>
      </c>
      <c r="C397" s="22"/>
      <c r="D397" s="22"/>
      <c r="E397" s="22"/>
      <c r="F397" s="22"/>
      <c r="G397" s="22"/>
      <c r="H397" s="22"/>
    </row>
    <row r="398" spans="2:8" x14ac:dyDescent="0.2">
      <c r="B398" s="86">
        <v>397</v>
      </c>
      <c r="C398" s="22"/>
      <c r="D398" s="22"/>
      <c r="E398" s="22"/>
      <c r="F398" s="22"/>
      <c r="G398" s="22"/>
      <c r="H398" s="22"/>
    </row>
    <row r="399" spans="2:8" x14ac:dyDescent="0.2">
      <c r="B399" s="86">
        <v>398</v>
      </c>
      <c r="C399" s="22"/>
      <c r="D399" s="22"/>
      <c r="E399" s="22"/>
      <c r="F399" s="22"/>
      <c r="G399" s="22"/>
      <c r="H399" s="22"/>
    </row>
    <row r="400" spans="2:8" x14ac:dyDescent="0.2">
      <c r="B400" s="86">
        <v>399</v>
      </c>
      <c r="C400" s="22"/>
      <c r="D400" s="22"/>
      <c r="E400" s="22"/>
      <c r="F400" s="22"/>
      <c r="G400" s="22"/>
      <c r="H400" s="22"/>
    </row>
    <row r="401" spans="2:8" x14ac:dyDescent="0.2">
      <c r="B401" s="86">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4528</v>
      </c>
      <c r="H1" s="20" t="s">
        <v>4529</v>
      </c>
      <c r="J1" s="1" t="s">
        <v>4587</v>
      </c>
      <c r="K1" s="1" t="s">
        <v>4586</v>
      </c>
      <c r="L1" s="1"/>
    </row>
    <row r="2" spans="1:12" x14ac:dyDescent="0.2">
      <c r="A2" s="3">
        <v>8914</v>
      </c>
      <c r="B2" s="3" t="s">
        <v>6</v>
      </c>
      <c r="C2" s="3" t="s">
        <v>6</v>
      </c>
      <c r="D2" s="3" t="s">
        <v>7</v>
      </c>
      <c r="E2" s="3" t="str" cm="1">
        <f t="array" ref="E2:E2147">_xlfn.UNIQUE(C2:C4112)</f>
        <v>Aeugst am Albis</v>
      </c>
      <c r="G2" s="19">
        <v>1000</v>
      </c>
      <c r="H2" s="19" t="s">
        <v>4530</v>
      </c>
      <c r="J2" s="3" t="s">
        <v>4535</v>
      </c>
      <c r="K2" s="3" t="s">
        <v>532</v>
      </c>
      <c r="L2" s="21">
        <v>6.1380821917808221</v>
      </c>
    </row>
    <row r="3" spans="1:12" x14ac:dyDescent="0.2">
      <c r="A3" s="3">
        <v>8914</v>
      </c>
      <c r="B3" s="3" t="s">
        <v>8</v>
      </c>
      <c r="C3" s="3" t="s">
        <v>6</v>
      </c>
      <c r="D3" s="3" t="s">
        <v>7</v>
      </c>
      <c r="E3" s="3" t="str">
        <v>Affoltern am Albis</v>
      </c>
      <c r="G3" s="19">
        <v>1003</v>
      </c>
      <c r="H3" s="19" t="s">
        <v>4530</v>
      </c>
      <c r="J3" s="3" t="s">
        <v>4536</v>
      </c>
      <c r="K3" s="3" t="s">
        <v>3357</v>
      </c>
      <c r="L3" s="21">
        <v>10.096438356164384</v>
      </c>
    </row>
    <row r="4" spans="1:12" x14ac:dyDescent="0.2">
      <c r="A4" s="3">
        <v>8909</v>
      </c>
      <c r="B4" s="3" t="s">
        <v>9</v>
      </c>
      <c r="C4" s="3" t="s">
        <v>10</v>
      </c>
      <c r="D4" s="3" t="s">
        <v>7</v>
      </c>
      <c r="E4" s="3" t="str">
        <v>Bonstetten</v>
      </c>
      <c r="G4" s="19">
        <v>1004</v>
      </c>
      <c r="H4" s="19" t="s">
        <v>4530</v>
      </c>
      <c r="J4" s="3" t="s">
        <v>4553</v>
      </c>
      <c r="K4" s="3" t="s">
        <v>4571</v>
      </c>
      <c r="L4" s="21">
        <v>9.9652054794520541</v>
      </c>
    </row>
    <row r="5" spans="1:12" x14ac:dyDescent="0.2">
      <c r="A5" s="3">
        <v>8910</v>
      </c>
      <c r="B5" s="3" t="s">
        <v>10</v>
      </c>
      <c r="C5" s="3" t="s">
        <v>10</v>
      </c>
      <c r="D5" s="3" t="s">
        <v>7</v>
      </c>
      <c r="E5" s="3" t="str">
        <v>Hausen am Albis</v>
      </c>
      <c r="G5" s="19">
        <v>1005</v>
      </c>
      <c r="H5" s="19" t="s">
        <v>4530</v>
      </c>
      <c r="J5" s="3" t="s">
        <v>4543</v>
      </c>
      <c r="K5" s="3" t="s">
        <v>4572</v>
      </c>
      <c r="L5" s="21">
        <v>10.506027397260274</v>
      </c>
    </row>
    <row r="6" spans="1:12" x14ac:dyDescent="0.2">
      <c r="A6" s="3">
        <v>8906</v>
      </c>
      <c r="B6" s="3" t="s">
        <v>11</v>
      </c>
      <c r="C6" s="3" t="s">
        <v>11</v>
      </c>
      <c r="D6" s="3" t="s">
        <v>7</v>
      </c>
      <c r="E6" s="3" t="str">
        <v>Hedingen</v>
      </c>
      <c r="G6" s="19">
        <v>1006</v>
      </c>
      <c r="H6" s="19" t="s">
        <v>4530</v>
      </c>
      <c r="J6" s="3" t="s">
        <v>4537</v>
      </c>
      <c r="K6" s="3" t="s">
        <v>4573</v>
      </c>
      <c r="L6" s="21">
        <v>9.1572602739726019</v>
      </c>
    </row>
    <row r="7" spans="1:12" x14ac:dyDescent="0.2">
      <c r="A7" s="3">
        <v>8915</v>
      </c>
      <c r="B7" s="3" t="s">
        <v>12</v>
      </c>
      <c r="C7" s="3" t="s">
        <v>12</v>
      </c>
      <c r="D7" s="3" t="s">
        <v>7</v>
      </c>
      <c r="E7" s="3" t="str">
        <v>Kappel am Albis</v>
      </c>
      <c r="G7" s="19">
        <v>1007</v>
      </c>
      <c r="H7" s="19" t="s">
        <v>4530</v>
      </c>
      <c r="J7" s="3" t="s">
        <v>4549</v>
      </c>
      <c r="K7" s="3" t="s">
        <v>4574</v>
      </c>
      <c r="L7" s="21">
        <v>9.7084931506849319</v>
      </c>
    </row>
    <row r="8" spans="1:12" x14ac:dyDescent="0.2">
      <c r="A8" s="3">
        <v>8925</v>
      </c>
      <c r="B8" s="3" t="s">
        <v>13</v>
      </c>
      <c r="C8" s="3" t="s">
        <v>12</v>
      </c>
      <c r="D8" s="3" t="s">
        <v>7</v>
      </c>
      <c r="E8" s="3" t="str">
        <v>Knonau</v>
      </c>
      <c r="G8" s="19">
        <v>1008</v>
      </c>
      <c r="H8" s="19" t="s">
        <v>4530</v>
      </c>
      <c r="J8" s="3" t="s">
        <v>4559</v>
      </c>
      <c r="K8" s="3" t="s">
        <v>2435</v>
      </c>
      <c r="L8" s="21">
        <v>9.6657534246575345</v>
      </c>
    </row>
    <row r="9" spans="1:12" x14ac:dyDescent="0.2">
      <c r="A9" s="3">
        <v>8908</v>
      </c>
      <c r="B9" s="3" t="s">
        <v>14</v>
      </c>
      <c r="C9" s="3" t="s">
        <v>14</v>
      </c>
      <c r="D9" s="3" t="s">
        <v>7</v>
      </c>
      <c r="E9" s="3" t="str">
        <v>Maschwanden</v>
      </c>
      <c r="G9" s="19">
        <v>1009</v>
      </c>
      <c r="H9" s="19" t="s">
        <v>4530</v>
      </c>
      <c r="J9" s="3" t="s">
        <v>4560</v>
      </c>
      <c r="K9" s="3" t="s">
        <v>2410</v>
      </c>
      <c r="L9" s="21">
        <v>3.6249315068493142</v>
      </c>
    </row>
    <row r="10" spans="1:12" x14ac:dyDescent="0.2">
      <c r="A10" s="3">
        <v>8926</v>
      </c>
      <c r="B10" s="3" t="s">
        <v>15</v>
      </c>
      <c r="C10" s="3" t="s">
        <v>15</v>
      </c>
      <c r="D10" s="3" t="s">
        <v>7</v>
      </c>
      <c r="E10" s="3" t="str">
        <v>Mettmenstetten</v>
      </c>
      <c r="G10" s="19">
        <v>1010</v>
      </c>
      <c r="H10" s="19" t="s">
        <v>4530</v>
      </c>
      <c r="J10" s="3" t="s">
        <v>4557</v>
      </c>
      <c r="K10" s="3" t="s">
        <v>4575</v>
      </c>
      <c r="L10" s="21">
        <v>6.7490410958904112</v>
      </c>
    </row>
    <row r="11" spans="1:12" x14ac:dyDescent="0.2">
      <c r="A11" s="3">
        <v>8926</v>
      </c>
      <c r="B11" s="3" t="s">
        <v>16</v>
      </c>
      <c r="C11" s="3" t="s">
        <v>15</v>
      </c>
      <c r="D11" s="3" t="s">
        <v>7</v>
      </c>
      <c r="E11" s="3" t="str">
        <v>Obfelden</v>
      </c>
      <c r="G11" s="19">
        <v>1011</v>
      </c>
      <c r="H11" s="19" t="s">
        <v>4530</v>
      </c>
      <c r="J11" s="3" t="s">
        <v>4552</v>
      </c>
      <c r="K11" s="3" t="s">
        <v>1186</v>
      </c>
      <c r="L11" s="21">
        <v>6.4224657534246585</v>
      </c>
    </row>
    <row r="12" spans="1:12" x14ac:dyDescent="0.2">
      <c r="A12" s="3">
        <v>8926</v>
      </c>
      <c r="B12" s="3" t="s">
        <v>17</v>
      </c>
      <c r="C12" s="3" t="s">
        <v>15</v>
      </c>
      <c r="D12" s="3" t="s">
        <v>7</v>
      </c>
      <c r="E12" s="3" t="str">
        <v>Ottenbach</v>
      </c>
      <c r="G12" s="19">
        <v>1012</v>
      </c>
      <c r="H12" s="19" t="s">
        <v>4530</v>
      </c>
      <c r="J12" s="3" t="s">
        <v>4532</v>
      </c>
      <c r="K12" s="3" t="s">
        <v>4576</v>
      </c>
      <c r="L12" s="21">
        <v>10.715890410958904</v>
      </c>
    </row>
    <row r="13" spans="1:12" x14ac:dyDescent="0.2">
      <c r="A13" s="3">
        <v>8934</v>
      </c>
      <c r="B13" s="3" t="s">
        <v>18</v>
      </c>
      <c r="C13" s="3" t="s">
        <v>18</v>
      </c>
      <c r="D13" s="3" t="s">
        <v>7</v>
      </c>
      <c r="E13" s="3" t="str">
        <v>Rifferswil</v>
      </c>
      <c r="G13" s="19">
        <v>1015</v>
      </c>
      <c r="H13" s="19" t="s">
        <v>4530</v>
      </c>
      <c r="J13" s="3" t="s">
        <v>4562</v>
      </c>
      <c r="K13" s="3" t="s">
        <v>1252</v>
      </c>
      <c r="L13" s="21">
        <v>8.8164383561643831</v>
      </c>
    </row>
    <row r="14" spans="1:12" x14ac:dyDescent="0.2">
      <c r="A14" s="3">
        <v>8933</v>
      </c>
      <c r="B14" s="3" t="s">
        <v>19</v>
      </c>
      <c r="C14" s="3" t="s">
        <v>19</v>
      </c>
      <c r="D14" s="3" t="s">
        <v>7</v>
      </c>
      <c r="E14" s="3" t="str">
        <v>Stallikon</v>
      </c>
      <c r="G14" s="19">
        <v>1018</v>
      </c>
      <c r="H14" s="19" t="s">
        <v>4530</v>
      </c>
      <c r="J14" s="3" t="s">
        <v>4578</v>
      </c>
      <c r="K14" s="3" t="s">
        <v>4577</v>
      </c>
      <c r="L14" s="21">
        <v>-0.42876712328767114</v>
      </c>
    </row>
    <row r="15" spans="1:12" x14ac:dyDescent="0.2">
      <c r="A15" s="3">
        <v>8932</v>
      </c>
      <c r="B15" s="3" t="s">
        <v>20</v>
      </c>
      <c r="C15" s="3" t="s">
        <v>20</v>
      </c>
      <c r="D15" s="3" t="s">
        <v>7</v>
      </c>
      <c r="E15" s="3" t="str">
        <v>Wettswil am Albis</v>
      </c>
      <c r="G15" s="19">
        <v>1020</v>
      </c>
      <c r="H15" s="19" t="s">
        <v>4530</v>
      </c>
      <c r="J15" s="3" t="s">
        <v>4567</v>
      </c>
      <c r="K15" s="3" t="s">
        <v>2890</v>
      </c>
      <c r="L15" s="21">
        <v>9.2747945205479461</v>
      </c>
    </row>
    <row r="16" spans="1:12" x14ac:dyDescent="0.2">
      <c r="A16" s="3">
        <v>8912</v>
      </c>
      <c r="B16" s="3" t="s">
        <v>21</v>
      </c>
      <c r="C16" s="3" t="s">
        <v>21</v>
      </c>
      <c r="D16" s="3" t="s">
        <v>7</v>
      </c>
      <c r="E16" s="3" t="str">
        <v>Adlikon</v>
      </c>
      <c r="G16" s="19">
        <v>1022</v>
      </c>
      <c r="H16" s="19" t="s">
        <v>4530</v>
      </c>
      <c r="J16" s="3" t="s">
        <v>4544</v>
      </c>
      <c r="K16" s="3" t="s">
        <v>4579</v>
      </c>
      <c r="L16" s="21">
        <v>8.782465753424658</v>
      </c>
    </row>
    <row r="17" spans="1:12" x14ac:dyDescent="0.2">
      <c r="A17" s="3">
        <v>8913</v>
      </c>
      <c r="B17" s="3" t="s">
        <v>22</v>
      </c>
      <c r="C17" s="3" t="s">
        <v>22</v>
      </c>
      <c r="D17" s="3" t="s">
        <v>7</v>
      </c>
      <c r="E17" s="3" t="str">
        <v>Benken (ZH)</v>
      </c>
      <c r="G17" s="19">
        <v>1023</v>
      </c>
      <c r="H17" s="19" t="s">
        <v>4530</v>
      </c>
      <c r="J17" s="3" t="s">
        <v>4541</v>
      </c>
      <c r="K17" s="3" t="s">
        <v>4200</v>
      </c>
      <c r="L17" s="21">
        <v>6.5887671232876714</v>
      </c>
    </row>
    <row r="18" spans="1:12" x14ac:dyDescent="0.2">
      <c r="A18" s="3">
        <v>8911</v>
      </c>
      <c r="B18" s="3" t="s">
        <v>23</v>
      </c>
      <c r="C18" s="3" t="s">
        <v>23</v>
      </c>
      <c r="D18" s="3" t="s">
        <v>7</v>
      </c>
      <c r="E18" s="3" t="str">
        <v>Berg am Irchel</v>
      </c>
      <c r="G18" s="19">
        <v>1024</v>
      </c>
      <c r="H18" s="19" t="s">
        <v>4530</v>
      </c>
      <c r="J18" s="3" t="s">
        <v>4533</v>
      </c>
      <c r="K18" s="3" t="s">
        <v>4580</v>
      </c>
      <c r="L18" s="21">
        <v>6.0621917808219177</v>
      </c>
    </row>
    <row r="19" spans="1:12" x14ac:dyDescent="0.2">
      <c r="A19" s="3">
        <v>8143</v>
      </c>
      <c r="B19" s="3" t="s">
        <v>24</v>
      </c>
      <c r="C19" s="3" t="s">
        <v>24</v>
      </c>
      <c r="D19" s="3" t="s">
        <v>7</v>
      </c>
      <c r="E19" s="3" t="str">
        <v>Buch am Irchel</v>
      </c>
      <c r="G19" s="19">
        <v>1025</v>
      </c>
      <c r="H19" s="19" t="s">
        <v>4530</v>
      </c>
      <c r="J19" s="3" t="s">
        <v>4556</v>
      </c>
      <c r="K19" s="3" t="s">
        <v>4581</v>
      </c>
      <c r="L19" s="21">
        <v>12.387671232876713</v>
      </c>
    </row>
    <row r="20" spans="1:12" x14ac:dyDescent="0.2">
      <c r="A20" s="3">
        <v>8143</v>
      </c>
      <c r="B20" s="3" t="s">
        <v>25</v>
      </c>
      <c r="C20" s="3" t="s">
        <v>24</v>
      </c>
      <c r="D20" s="3" t="s">
        <v>7</v>
      </c>
      <c r="E20" s="3" t="str">
        <v>Dachsen</v>
      </c>
      <c r="G20" s="19">
        <v>1026</v>
      </c>
      <c r="H20" s="19" t="s">
        <v>4530</v>
      </c>
      <c r="J20" s="3" t="s">
        <v>4558</v>
      </c>
      <c r="K20" s="3" t="s">
        <v>3157</v>
      </c>
      <c r="L20" s="21">
        <v>12.488219178082192</v>
      </c>
    </row>
    <row r="21" spans="1:12" x14ac:dyDescent="0.2">
      <c r="A21" s="3">
        <v>8907</v>
      </c>
      <c r="B21" s="3" t="s">
        <v>26</v>
      </c>
      <c r="C21" s="3" t="s">
        <v>27</v>
      </c>
      <c r="D21" s="3" t="s">
        <v>7</v>
      </c>
      <c r="E21" s="3" t="str">
        <v>Dorf</v>
      </c>
      <c r="G21" s="19">
        <v>1027</v>
      </c>
      <c r="H21" s="19" t="s">
        <v>4530</v>
      </c>
      <c r="J21" s="3" t="s">
        <v>4546</v>
      </c>
      <c r="K21" s="3" t="s">
        <v>994</v>
      </c>
      <c r="L21" s="21">
        <v>9.7410958904109588</v>
      </c>
    </row>
    <row r="22" spans="1:12" x14ac:dyDescent="0.2">
      <c r="A22" s="3">
        <v>8452</v>
      </c>
      <c r="B22" s="3" t="s">
        <v>28</v>
      </c>
      <c r="C22" s="3" t="s">
        <v>29</v>
      </c>
      <c r="D22" s="3" t="s">
        <v>7</v>
      </c>
      <c r="E22" s="3" t="str">
        <v>Feuerthalen</v>
      </c>
      <c r="G22" s="19">
        <v>1028</v>
      </c>
      <c r="H22" s="19" t="s">
        <v>4530</v>
      </c>
      <c r="J22" s="3" t="s">
        <v>4554</v>
      </c>
      <c r="K22" s="3" t="s">
        <v>3341</v>
      </c>
      <c r="L22" s="21">
        <v>11.706027397260275</v>
      </c>
    </row>
    <row r="23" spans="1:12" x14ac:dyDescent="0.2">
      <c r="A23" s="3">
        <v>8463</v>
      </c>
      <c r="B23" s="3" t="s">
        <v>30</v>
      </c>
      <c r="C23" s="3" t="s">
        <v>31</v>
      </c>
      <c r="D23" s="3" t="s">
        <v>7</v>
      </c>
      <c r="E23" s="3" t="str">
        <v>Flaach</v>
      </c>
      <c r="G23" s="19">
        <v>1029</v>
      </c>
      <c r="H23" s="19" t="s">
        <v>4530</v>
      </c>
      <c r="J23" s="3" t="s">
        <v>4539</v>
      </c>
      <c r="K23" s="3" t="s">
        <v>4125</v>
      </c>
      <c r="L23" s="21">
        <v>5.9484931506849312</v>
      </c>
    </row>
    <row r="24" spans="1:12" x14ac:dyDescent="0.2">
      <c r="A24" s="3">
        <v>8415</v>
      </c>
      <c r="B24" s="3" t="s">
        <v>32</v>
      </c>
      <c r="C24" s="3" t="s">
        <v>32</v>
      </c>
      <c r="D24" s="3" t="s">
        <v>7</v>
      </c>
      <c r="E24" s="3" t="str">
        <v>Flurlingen</v>
      </c>
      <c r="G24" s="19">
        <v>1030</v>
      </c>
      <c r="H24" s="19" t="s">
        <v>4530</v>
      </c>
      <c r="J24" s="3" t="s">
        <v>4534</v>
      </c>
      <c r="K24" s="3" t="s">
        <v>4227</v>
      </c>
      <c r="L24" s="21">
        <v>10.357808219178082</v>
      </c>
    </row>
    <row r="25" spans="1:12" x14ac:dyDescent="0.2">
      <c r="A25" s="3">
        <v>8415</v>
      </c>
      <c r="B25" s="3" t="s">
        <v>33</v>
      </c>
      <c r="C25" s="3" t="s">
        <v>32</v>
      </c>
      <c r="D25" s="3" t="s">
        <v>7</v>
      </c>
      <c r="E25" s="3" t="str">
        <v>Andelfingen</v>
      </c>
      <c r="G25" s="19">
        <v>1031</v>
      </c>
      <c r="H25" s="19" t="s">
        <v>4530</v>
      </c>
      <c r="J25" s="3" t="s">
        <v>4531</v>
      </c>
      <c r="K25" s="3" t="s">
        <v>3738</v>
      </c>
      <c r="L25" s="21">
        <v>9.4408219178082184</v>
      </c>
    </row>
    <row r="26" spans="1:12" x14ac:dyDescent="0.2">
      <c r="A26" s="3">
        <v>8414</v>
      </c>
      <c r="B26" s="3" t="s">
        <v>34</v>
      </c>
      <c r="C26" s="3" t="s">
        <v>34</v>
      </c>
      <c r="D26" s="3" t="s">
        <v>7</v>
      </c>
      <c r="E26" s="3" t="str">
        <v>Henggart</v>
      </c>
      <c r="G26" s="19">
        <v>1032</v>
      </c>
      <c r="H26" s="19" t="s">
        <v>4530</v>
      </c>
      <c r="J26" s="3" t="s">
        <v>4547</v>
      </c>
      <c r="K26" s="3" t="s">
        <v>3093</v>
      </c>
      <c r="L26" s="21">
        <v>7.8139726027397272</v>
      </c>
    </row>
    <row r="27" spans="1:12" x14ac:dyDescent="0.2">
      <c r="A27" s="3">
        <v>8447</v>
      </c>
      <c r="B27" s="3" t="s">
        <v>35</v>
      </c>
      <c r="C27" s="3" t="s">
        <v>35</v>
      </c>
      <c r="D27" s="3" t="s">
        <v>7</v>
      </c>
      <c r="E27" s="3" t="str">
        <v>Humlikon</v>
      </c>
      <c r="G27" s="19">
        <v>1033</v>
      </c>
      <c r="H27" s="19" t="s">
        <v>4530</v>
      </c>
      <c r="J27" s="3" t="s">
        <v>4530</v>
      </c>
      <c r="K27" s="3" t="s">
        <v>3538</v>
      </c>
      <c r="L27" s="21">
        <v>10.981917808219178</v>
      </c>
    </row>
    <row r="28" spans="1:12" x14ac:dyDescent="0.2">
      <c r="A28" s="3">
        <v>8458</v>
      </c>
      <c r="B28" s="3" t="s">
        <v>36</v>
      </c>
      <c r="C28" s="3" t="s">
        <v>36</v>
      </c>
      <c r="D28" s="3" t="s">
        <v>7</v>
      </c>
      <c r="E28" s="3" t="str">
        <v>Kleinandelfingen</v>
      </c>
      <c r="G28" s="19">
        <v>1034</v>
      </c>
      <c r="H28" s="19" t="s">
        <v>4530</v>
      </c>
      <c r="J28" s="3" t="s">
        <v>4565</v>
      </c>
      <c r="K28" s="3" t="s">
        <v>4582</v>
      </c>
      <c r="L28" s="21">
        <v>7.0723287671232882</v>
      </c>
    </row>
    <row r="29" spans="1:12" x14ac:dyDescent="0.2">
      <c r="A29" s="3">
        <v>8245</v>
      </c>
      <c r="B29" s="3" t="s">
        <v>37</v>
      </c>
      <c r="C29" s="3" t="s">
        <v>37</v>
      </c>
      <c r="D29" s="3" t="s">
        <v>7</v>
      </c>
      <c r="E29" s="3" t="str">
        <v>Laufen-Uhwiesen</v>
      </c>
      <c r="G29" s="19">
        <v>1035</v>
      </c>
      <c r="H29" s="19" t="s">
        <v>4530</v>
      </c>
      <c r="J29" s="3" t="s">
        <v>4542</v>
      </c>
      <c r="K29" s="3" t="s">
        <v>1848</v>
      </c>
      <c r="L29" s="21">
        <v>9.106575342465753</v>
      </c>
    </row>
    <row r="30" spans="1:12" x14ac:dyDescent="0.2">
      <c r="A30" s="3">
        <v>8246</v>
      </c>
      <c r="B30" s="3" t="s">
        <v>38</v>
      </c>
      <c r="C30" s="3" t="s">
        <v>37</v>
      </c>
      <c r="D30" s="3" t="s">
        <v>7</v>
      </c>
      <c r="E30" s="3" t="str">
        <v>Marthalen</v>
      </c>
      <c r="G30" s="19">
        <v>1036</v>
      </c>
      <c r="H30" s="19" t="s">
        <v>4530</v>
      </c>
      <c r="J30" s="3" t="s">
        <v>4563</v>
      </c>
      <c r="K30" s="3" t="s">
        <v>2353</v>
      </c>
      <c r="L30" s="21">
        <v>1.8473972602739728</v>
      </c>
    </row>
    <row r="31" spans="1:12" x14ac:dyDescent="0.2">
      <c r="A31" s="3">
        <v>8416</v>
      </c>
      <c r="B31" s="3" t="s">
        <v>39</v>
      </c>
      <c r="C31" s="3" t="s">
        <v>39</v>
      </c>
      <c r="D31" s="3" t="s">
        <v>7</v>
      </c>
      <c r="E31" s="3" t="str">
        <v>Ossingen</v>
      </c>
      <c r="G31" s="19">
        <v>1037</v>
      </c>
      <c r="H31" s="19" t="s">
        <v>4530</v>
      </c>
      <c r="J31" s="3" t="s">
        <v>4555</v>
      </c>
      <c r="K31" s="3" t="s">
        <v>4583</v>
      </c>
      <c r="L31" s="21">
        <v>3.9054794520547946</v>
      </c>
    </row>
    <row r="32" spans="1:12" x14ac:dyDescent="0.2">
      <c r="A32" s="3">
        <v>8247</v>
      </c>
      <c r="B32" s="3" t="s">
        <v>40</v>
      </c>
      <c r="C32" s="3" t="s">
        <v>40</v>
      </c>
      <c r="D32" s="3" t="s">
        <v>7</v>
      </c>
      <c r="E32" s="3" t="str">
        <v>Rheinau</v>
      </c>
      <c r="G32" s="19">
        <v>1038</v>
      </c>
      <c r="H32" s="19" t="s">
        <v>4530</v>
      </c>
      <c r="J32" s="3" t="s">
        <v>4568</v>
      </c>
      <c r="K32" s="3" t="s">
        <v>1968</v>
      </c>
      <c r="L32" s="21">
        <v>8.2561643835616429</v>
      </c>
    </row>
    <row r="33" spans="1:12" x14ac:dyDescent="0.2">
      <c r="A33" s="3">
        <v>8450</v>
      </c>
      <c r="B33" s="3" t="s">
        <v>41</v>
      </c>
      <c r="C33" s="3" t="s">
        <v>41</v>
      </c>
      <c r="D33" s="3" t="s">
        <v>7</v>
      </c>
      <c r="E33" s="3" t="str">
        <v>Thalheim an der Thur</v>
      </c>
      <c r="G33" s="19">
        <v>1040</v>
      </c>
      <c r="H33" s="19" t="s">
        <v>4530</v>
      </c>
      <c r="J33" s="3" t="s">
        <v>4566</v>
      </c>
      <c r="K33" s="3" t="s">
        <v>1898</v>
      </c>
      <c r="L33" s="21">
        <v>9.4167123287671224</v>
      </c>
    </row>
    <row r="34" spans="1:12" x14ac:dyDescent="0.2">
      <c r="A34" s="3">
        <v>8444</v>
      </c>
      <c r="B34" s="3" t="s">
        <v>42</v>
      </c>
      <c r="C34" s="3" t="s">
        <v>42</v>
      </c>
      <c r="D34" s="3" t="s">
        <v>7</v>
      </c>
      <c r="E34" s="3" t="str">
        <v>Trüllikon</v>
      </c>
      <c r="G34" s="19">
        <v>1041</v>
      </c>
      <c r="H34" s="19" t="s">
        <v>4530</v>
      </c>
      <c r="J34" s="3" t="s">
        <v>4564</v>
      </c>
      <c r="K34" s="3" t="s">
        <v>2336</v>
      </c>
      <c r="L34" s="21">
        <v>5.5506849315068489</v>
      </c>
    </row>
    <row r="35" spans="1:12" x14ac:dyDescent="0.2">
      <c r="A35" s="3">
        <v>8457</v>
      </c>
      <c r="B35" s="3" t="s">
        <v>43</v>
      </c>
      <c r="C35" s="3" t="s">
        <v>43</v>
      </c>
      <c r="D35" s="3" t="s">
        <v>7</v>
      </c>
      <c r="E35" s="3" t="str">
        <v>Truttikon</v>
      </c>
      <c r="G35" s="19">
        <v>1042</v>
      </c>
      <c r="H35" s="19" t="s">
        <v>4530</v>
      </c>
      <c r="J35" s="3" t="s">
        <v>4538</v>
      </c>
      <c r="K35" s="3" t="s">
        <v>4141</v>
      </c>
      <c r="L35" s="21">
        <v>10.139726027397261</v>
      </c>
    </row>
    <row r="36" spans="1:12" x14ac:dyDescent="0.2">
      <c r="A36" s="3">
        <v>8451</v>
      </c>
      <c r="B36" s="3" t="s">
        <v>44</v>
      </c>
      <c r="C36" s="3" t="s">
        <v>44</v>
      </c>
      <c r="D36" s="3" t="s">
        <v>7</v>
      </c>
      <c r="E36" s="3" t="str">
        <v>Volken</v>
      </c>
      <c r="G36" s="19">
        <v>1043</v>
      </c>
      <c r="H36" s="19" t="s">
        <v>4530</v>
      </c>
      <c r="J36" s="3" t="s">
        <v>4548</v>
      </c>
      <c r="K36" s="3" t="s">
        <v>3941</v>
      </c>
      <c r="L36" s="21">
        <v>3.2454794520547949</v>
      </c>
    </row>
    <row r="37" spans="1:12" x14ac:dyDescent="0.2">
      <c r="A37" s="3">
        <v>8453</v>
      </c>
      <c r="B37" s="3" t="s">
        <v>45</v>
      </c>
      <c r="C37" s="3" t="s">
        <v>44</v>
      </c>
      <c r="D37" s="3" t="s">
        <v>7</v>
      </c>
      <c r="E37" s="3" t="str">
        <v>Bachenbülach</v>
      </c>
      <c r="G37" s="19">
        <v>1044</v>
      </c>
      <c r="H37" s="19" t="s">
        <v>4530</v>
      </c>
      <c r="J37" s="3" t="s">
        <v>4561</v>
      </c>
      <c r="K37" s="3" t="s">
        <v>4441</v>
      </c>
      <c r="L37" s="21">
        <v>9.9986301369863018</v>
      </c>
    </row>
    <row r="38" spans="1:12" x14ac:dyDescent="0.2">
      <c r="A38" s="3">
        <v>8461</v>
      </c>
      <c r="B38" s="3" t="s">
        <v>46</v>
      </c>
      <c r="C38" s="3" t="s">
        <v>44</v>
      </c>
      <c r="D38" s="3" t="s">
        <v>7</v>
      </c>
      <c r="E38" s="3" t="str">
        <v>Bassersdorf</v>
      </c>
      <c r="G38" s="19">
        <v>1045</v>
      </c>
      <c r="H38" s="19" t="s">
        <v>4531</v>
      </c>
      <c r="J38" s="3" t="s">
        <v>4545</v>
      </c>
      <c r="K38" s="3" t="s">
        <v>367</v>
      </c>
      <c r="L38" s="21">
        <v>9.0753424657534243</v>
      </c>
    </row>
    <row r="39" spans="1:12" x14ac:dyDescent="0.2">
      <c r="A39" s="3">
        <v>8212</v>
      </c>
      <c r="B39" s="3" t="s">
        <v>47</v>
      </c>
      <c r="C39" s="3" t="s">
        <v>48</v>
      </c>
      <c r="D39" s="3" t="s">
        <v>7</v>
      </c>
      <c r="E39" s="3" t="str">
        <v>Bülach</v>
      </c>
      <c r="G39" s="19">
        <v>1046</v>
      </c>
      <c r="H39" s="19" t="s">
        <v>4530</v>
      </c>
      <c r="J39" s="3" t="s">
        <v>4540</v>
      </c>
      <c r="K39" s="3" t="s">
        <v>4177</v>
      </c>
      <c r="L39" s="21">
        <v>4.3654794520547942</v>
      </c>
    </row>
    <row r="40" spans="1:12" x14ac:dyDescent="0.2">
      <c r="A40" s="3">
        <v>8248</v>
      </c>
      <c r="B40" s="3" t="s">
        <v>49</v>
      </c>
      <c r="C40" s="3" t="s">
        <v>48</v>
      </c>
      <c r="D40" s="3" t="s">
        <v>7</v>
      </c>
      <c r="E40" s="3" t="str">
        <v>Dietlikon</v>
      </c>
      <c r="G40" s="19">
        <v>1047</v>
      </c>
      <c r="H40" s="19" t="s">
        <v>4530</v>
      </c>
      <c r="J40" s="3" t="s">
        <v>4550</v>
      </c>
      <c r="K40" s="3" t="s">
        <v>4584</v>
      </c>
      <c r="L40" s="21">
        <v>9.4005479452054779</v>
      </c>
    </row>
    <row r="41" spans="1:12" x14ac:dyDescent="0.2">
      <c r="A41" s="3">
        <v>8460</v>
      </c>
      <c r="B41" s="3" t="s">
        <v>50</v>
      </c>
      <c r="C41" s="3" t="s">
        <v>50</v>
      </c>
      <c r="D41" s="3" t="s">
        <v>7</v>
      </c>
      <c r="E41" s="3" t="str">
        <v>Eglisau</v>
      </c>
      <c r="G41" s="19">
        <v>1052</v>
      </c>
      <c r="H41" s="19" t="s">
        <v>4530</v>
      </c>
      <c r="J41" s="3" t="s">
        <v>4551</v>
      </c>
      <c r="K41" s="3" t="s">
        <v>4585</v>
      </c>
      <c r="L41" s="21">
        <v>9.3989041095890418</v>
      </c>
    </row>
    <row r="42" spans="1:12" x14ac:dyDescent="0.2">
      <c r="A42" s="3">
        <v>8464</v>
      </c>
      <c r="B42" s="3" t="s">
        <v>51</v>
      </c>
      <c r="C42" s="3" t="s">
        <v>50</v>
      </c>
      <c r="D42" s="3" t="s">
        <v>7</v>
      </c>
      <c r="E42" s="3" t="str">
        <v>Embrach</v>
      </c>
      <c r="G42" s="19">
        <v>1053</v>
      </c>
      <c r="H42" s="19" t="s">
        <v>4530</v>
      </c>
    </row>
    <row r="43" spans="1:12" x14ac:dyDescent="0.2">
      <c r="A43" s="3">
        <v>8475</v>
      </c>
      <c r="B43" s="3" t="s">
        <v>52</v>
      </c>
      <c r="C43" s="3" t="s">
        <v>52</v>
      </c>
      <c r="D43" s="3" t="s">
        <v>7</v>
      </c>
      <c r="E43" s="3" t="str">
        <v>Freienstein-Teufen</v>
      </c>
      <c r="G43" s="19">
        <v>1054</v>
      </c>
      <c r="H43" s="19" t="s">
        <v>4530</v>
      </c>
    </row>
    <row r="44" spans="1:12" x14ac:dyDescent="0.2">
      <c r="A44" s="3">
        <v>8462</v>
      </c>
      <c r="B44" s="3" t="s">
        <v>53</v>
      </c>
      <c r="C44" s="3" t="s">
        <v>53</v>
      </c>
      <c r="D44" s="3" t="s">
        <v>7</v>
      </c>
      <c r="E44" s="3" t="str">
        <v>Glattfelden</v>
      </c>
      <c r="G44" s="19">
        <v>1055</v>
      </c>
      <c r="H44" s="19" t="s">
        <v>4530</v>
      </c>
    </row>
    <row r="45" spans="1:12" x14ac:dyDescent="0.2">
      <c r="A45" s="3">
        <v>8478</v>
      </c>
      <c r="B45" s="3" t="s">
        <v>54</v>
      </c>
      <c r="C45" s="3" t="s">
        <v>54</v>
      </c>
      <c r="D45" s="3" t="s">
        <v>7</v>
      </c>
      <c r="E45" s="3" t="str">
        <v>Hochfelden</v>
      </c>
      <c r="G45" s="19">
        <v>1058</v>
      </c>
      <c r="H45" s="19" t="s">
        <v>4530</v>
      </c>
    </row>
    <row r="46" spans="1:12" x14ac:dyDescent="0.2">
      <c r="A46" s="3">
        <v>8465</v>
      </c>
      <c r="B46" s="3" t="s">
        <v>55</v>
      </c>
      <c r="C46" s="3" t="s">
        <v>56</v>
      </c>
      <c r="D46" s="3" t="s">
        <v>7</v>
      </c>
      <c r="E46" s="3" t="str">
        <v>Höri</v>
      </c>
      <c r="G46" s="19">
        <v>1059</v>
      </c>
      <c r="H46" s="19" t="s">
        <v>4530</v>
      </c>
    </row>
    <row r="47" spans="1:12" x14ac:dyDescent="0.2">
      <c r="A47" s="3">
        <v>8465</v>
      </c>
      <c r="B47" s="3" t="s">
        <v>57</v>
      </c>
      <c r="C47" s="3" t="s">
        <v>56</v>
      </c>
      <c r="D47" s="3" t="s">
        <v>7</v>
      </c>
      <c r="E47" s="3" t="str">
        <v>Hüntwangen</v>
      </c>
      <c r="G47" s="19">
        <v>1061</v>
      </c>
      <c r="H47" s="19" t="s">
        <v>4530</v>
      </c>
    </row>
    <row r="48" spans="1:12" x14ac:dyDescent="0.2">
      <c r="A48" s="3">
        <v>8466</v>
      </c>
      <c r="B48" s="3" t="s">
        <v>56</v>
      </c>
      <c r="C48" s="3" t="s">
        <v>56</v>
      </c>
      <c r="D48" s="3" t="s">
        <v>7</v>
      </c>
      <c r="E48" s="3" t="str">
        <v>Kloten</v>
      </c>
      <c r="G48" s="19">
        <v>1062</v>
      </c>
      <c r="H48" s="19" t="s">
        <v>4531</v>
      </c>
    </row>
    <row r="49" spans="1:8" x14ac:dyDescent="0.2">
      <c r="A49" s="3">
        <v>8467</v>
      </c>
      <c r="B49" s="3" t="s">
        <v>58</v>
      </c>
      <c r="C49" s="3" t="s">
        <v>58</v>
      </c>
      <c r="D49" s="3" t="s">
        <v>7</v>
      </c>
      <c r="E49" s="3" t="str">
        <v>Lufingen</v>
      </c>
      <c r="G49" s="19">
        <v>1063</v>
      </c>
      <c r="H49" s="19" t="s">
        <v>4531</v>
      </c>
    </row>
    <row r="50" spans="1:8" x14ac:dyDescent="0.2">
      <c r="A50" s="3">
        <v>8459</v>
      </c>
      <c r="B50" s="3" t="s">
        <v>59</v>
      </c>
      <c r="C50" s="3" t="s">
        <v>59</v>
      </c>
      <c r="D50" s="3" t="s">
        <v>7</v>
      </c>
      <c r="E50" s="3" t="str">
        <v>Nürensdorf</v>
      </c>
      <c r="G50" s="19">
        <v>1066</v>
      </c>
      <c r="H50" s="19" t="s">
        <v>4530</v>
      </c>
    </row>
    <row r="51" spans="1:8" x14ac:dyDescent="0.2">
      <c r="A51" s="3">
        <v>8184</v>
      </c>
      <c r="B51" s="3" t="s">
        <v>60</v>
      </c>
      <c r="C51" s="3" t="s">
        <v>60</v>
      </c>
      <c r="D51" s="3" t="s">
        <v>7</v>
      </c>
      <c r="E51" s="3" t="str">
        <v>Oberembrach</v>
      </c>
      <c r="G51" s="19">
        <v>1068</v>
      </c>
      <c r="H51" s="19" t="s">
        <v>4530</v>
      </c>
    </row>
    <row r="52" spans="1:8" x14ac:dyDescent="0.2">
      <c r="A52" s="3">
        <v>8303</v>
      </c>
      <c r="B52" s="3" t="s">
        <v>61</v>
      </c>
      <c r="C52" s="3" t="s">
        <v>61</v>
      </c>
      <c r="D52" s="3" t="s">
        <v>7</v>
      </c>
      <c r="E52" s="3" t="str">
        <v>Opfikon</v>
      </c>
      <c r="G52" s="19">
        <v>1070</v>
      </c>
      <c r="H52" s="19" t="s">
        <v>4530</v>
      </c>
    </row>
    <row r="53" spans="1:8" x14ac:dyDescent="0.2">
      <c r="A53" s="3">
        <v>8180</v>
      </c>
      <c r="B53" s="3" t="s">
        <v>62</v>
      </c>
      <c r="C53" s="3" t="s">
        <v>62</v>
      </c>
      <c r="D53" s="3" t="s">
        <v>7</v>
      </c>
      <c r="E53" s="3" t="str">
        <v>Rafz</v>
      </c>
      <c r="G53" s="19">
        <v>1071</v>
      </c>
      <c r="H53" s="19" t="s">
        <v>4530</v>
      </c>
    </row>
    <row r="54" spans="1:8" x14ac:dyDescent="0.2">
      <c r="A54" s="3">
        <v>8305</v>
      </c>
      <c r="B54" s="3" t="s">
        <v>63</v>
      </c>
      <c r="C54" s="3" t="s">
        <v>63</v>
      </c>
      <c r="D54" s="3" t="s">
        <v>7</v>
      </c>
      <c r="E54" s="3" t="str">
        <v>Rorbas</v>
      </c>
      <c r="G54" s="19">
        <v>1072</v>
      </c>
      <c r="H54" s="19" t="s">
        <v>4530</v>
      </c>
    </row>
    <row r="55" spans="1:8" x14ac:dyDescent="0.2">
      <c r="A55" s="3">
        <v>8193</v>
      </c>
      <c r="B55" s="3" t="s">
        <v>64</v>
      </c>
      <c r="C55" s="3" t="s">
        <v>64</v>
      </c>
      <c r="D55" s="3" t="s">
        <v>7</v>
      </c>
      <c r="E55" s="3" t="str">
        <v>Wallisellen</v>
      </c>
      <c r="G55" s="19">
        <v>1073</v>
      </c>
      <c r="H55" s="19" t="s">
        <v>4530</v>
      </c>
    </row>
    <row r="56" spans="1:8" x14ac:dyDescent="0.2">
      <c r="A56" s="3">
        <v>8424</v>
      </c>
      <c r="B56" s="3" t="s">
        <v>65</v>
      </c>
      <c r="C56" s="3" t="s">
        <v>65</v>
      </c>
      <c r="D56" s="3" t="s">
        <v>7</v>
      </c>
      <c r="E56" s="3" t="str">
        <v>Wasterkingen</v>
      </c>
      <c r="G56" s="19">
        <v>1076</v>
      </c>
      <c r="H56" s="19" t="s">
        <v>4530</v>
      </c>
    </row>
    <row r="57" spans="1:8" x14ac:dyDescent="0.2">
      <c r="A57" s="3">
        <v>8427</v>
      </c>
      <c r="B57" s="3" t="s">
        <v>66</v>
      </c>
      <c r="C57" s="3" t="s">
        <v>67</v>
      </c>
      <c r="D57" s="3" t="s">
        <v>7</v>
      </c>
      <c r="E57" s="3" t="str">
        <v>Wil (ZH)</v>
      </c>
      <c r="G57" s="19">
        <v>1077</v>
      </c>
      <c r="H57" s="19" t="s">
        <v>4530</v>
      </c>
    </row>
    <row r="58" spans="1:8" x14ac:dyDescent="0.2">
      <c r="A58" s="3">
        <v>8428</v>
      </c>
      <c r="B58" s="3" t="s">
        <v>68</v>
      </c>
      <c r="C58" s="3" t="s">
        <v>67</v>
      </c>
      <c r="D58" s="3" t="s">
        <v>7</v>
      </c>
      <c r="E58" s="3" t="str">
        <v>Winkel</v>
      </c>
      <c r="G58" s="19">
        <v>1078</v>
      </c>
      <c r="H58" s="19" t="s">
        <v>4530</v>
      </c>
    </row>
    <row r="59" spans="1:8" x14ac:dyDescent="0.2">
      <c r="A59" s="3">
        <v>8192</v>
      </c>
      <c r="B59" s="3" t="s">
        <v>69</v>
      </c>
      <c r="C59" s="3" t="s">
        <v>69</v>
      </c>
      <c r="D59" s="3" t="s">
        <v>7</v>
      </c>
      <c r="E59" s="3" t="str">
        <v>Bachs</v>
      </c>
      <c r="G59" s="19">
        <v>1080</v>
      </c>
      <c r="H59" s="19" t="s">
        <v>4530</v>
      </c>
    </row>
    <row r="60" spans="1:8" x14ac:dyDescent="0.2">
      <c r="A60" s="3">
        <v>8192</v>
      </c>
      <c r="B60" s="3" t="s">
        <v>70</v>
      </c>
      <c r="C60" s="3" t="s">
        <v>69</v>
      </c>
      <c r="D60" s="3" t="s">
        <v>7</v>
      </c>
      <c r="E60" s="3" t="str">
        <v>Boppelsen</v>
      </c>
      <c r="G60" s="19">
        <v>1081</v>
      </c>
      <c r="H60" s="19" t="s">
        <v>4530</v>
      </c>
    </row>
    <row r="61" spans="1:8" x14ac:dyDescent="0.2">
      <c r="A61" s="3">
        <v>8182</v>
      </c>
      <c r="B61" s="3" t="s">
        <v>71</v>
      </c>
      <c r="C61" s="3" t="s">
        <v>71</v>
      </c>
      <c r="D61" s="3" t="s">
        <v>7</v>
      </c>
      <c r="E61" s="3" t="str">
        <v>Buchs (ZH)</v>
      </c>
      <c r="G61" s="19">
        <v>1082</v>
      </c>
      <c r="H61" s="19" t="s">
        <v>4530</v>
      </c>
    </row>
    <row r="62" spans="1:8" x14ac:dyDescent="0.2">
      <c r="A62" s="3">
        <v>8181</v>
      </c>
      <c r="B62" s="3" t="s">
        <v>72</v>
      </c>
      <c r="C62" s="3" t="s">
        <v>72</v>
      </c>
      <c r="D62" s="3" t="s">
        <v>7</v>
      </c>
      <c r="E62" s="3" t="str">
        <v>Dällikon</v>
      </c>
      <c r="G62" s="19">
        <v>1083</v>
      </c>
      <c r="H62" s="19" t="s">
        <v>4530</v>
      </c>
    </row>
    <row r="63" spans="1:8" x14ac:dyDescent="0.2">
      <c r="A63" s="3">
        <v>8194</v>
      </c>
      <c r="B63" s="3" t="s">
        <v>73</v>
      </c>
      <c r="C63" s="3" t="s">
        <v>73</v>
      </c>
      <c r="D63" s="3" t="s">
        <v>7</v>
      </c>
      <c r="E63" s="3" t="str">
        <v>Dänikon</v>
      </c>
      <c r="G63" s="19">
        <v>1084</v>
      </c>
      <c r="H63" s="19" t="s">
        <v>4530</v>
      </c>
    </row>
    <row r="64" spans="1:8" x14ac:dyDescent="0.2">
      <c r="A64" s="3">
        <v>8302</v>
      </c>
      <c r="B64" s="3" t="s">
        <v>74</v>
      </c>
      <c r="C64" s="3" t="s">
        <v>74</v>
      </c>
      <c r="D64" s="3" t="s">
        <v>7</v>
      </c>
      <c r="E64" s="3" t="str">
        <v>Dielsdorf</v>
      </c>
      <c r="G64" s="19">
        <v>1085</v>
      </c>
      <c r="H64" s="19" t="s">
        <v>4530</v>
      </c>
    </row>
    <row r="65" spans="1:8" x14ac:dyDescent="0.2">
      <c r="A65" s="3">
        <v>8426</v>
      </c>
      <c r="B65" s="3" t="s">
        <v>75</v>
      </c>
      <c r="C65" s="3" t="s">
        <v>75</v>
      </c>
      <c r="D65" s="3" t="s">
        <v>7</v>
      </c>
      <c r="E65" s="3" t="str">
        <v>Hüttikon</v>
      </c>
      <c r="G65" s="19">
        <v>1088</v>
      </c>
      <c r="H65" s="19" t="s">
        <v>4530</v>
      </c>
    </row>
    <row r="66" spans="1:8" x14ac:dyDescent="0.2">
      <c r="A66" s="3">
        <v>8309</v>
      </c>
      <c r="B66" s="3" t="s">
        <v>76</v>
      </c>
      <c r="C66" s="3" t="s">
        <v>76</v>
      </c>
      <c r="D66" s="3" t="s">
        <v>7</v>
      </c>
      <c r="E66" s="3" t="str">
        <v>Neerach</v>
      </c>
      <c r="G66" s="19">
        <v>1090</v>
      </c>
      <c r="H66" s="19" t="s">
        <v>4530</v>
      </c>
    </row>
    <row r="67" spans="1:8" x14ac:dyDescent="0.2">
      <c r="A67" s="3">
        <v>8425</v>
      </c>
      <c r="B67" s="3" t="s">
        <v>77</v>
      </c>
      <c r="C67" s="3" t="s">
        <v>77</v>
      </c>
      <c r="D67" s="3" t="s">
        <v>7</v>
      </c>
      <c r="E67" s="3" t="str">
        <v>Niederglatt</v>
      </c>
      <c r="G67" s="19">
        <v>1091</v>
      </c>
      <c r="H67" s="19" t="s">
        <v>4530</v>
      </c>
    </row>
    <row r="68" spans="1:8" x14ac:dyDescent="0.2">
      <c r="A68" s="3">
        <v>8152</v>
      </c>
      <c r="B68" s="3" t="s">
        <v>78</v>
      </c>
      <c r="C68" s="3" t="s">
        <v>79</v>
      </c>
      <c r="D68" s="3" t="s">
        <v>7</v>
      </c>
      <c r="E68" s="3" t="str">
        <v>Niederhasli</v>
      </c>
      <c r="G68" s="19">
        <v>1092</v>
      </c>
      <c r="H68" s="19" t="s">
        <v>4530</v>
      </c>
    </row>
    <row r="69" spans="1:8" x14ac:dyDescent="0.2">
      <c r="A69" s="3">
        <v>8152</v>
      </c>
      <c r="B69" s="3" t="s">
        <v>79</v>
      </c>
      <c r="C69" s="3" t="s">
        <v>79</v>
      </c>
      <c r="D69" s="3" t="s">
        <v>7</v>
      </c>
      <c r="E69" s="3" t="str">
        <v>Niederweningen</v>
      </c>
      <c r="G69" s="19">
        <v>1093</v>
      </c>
      <c r="H69" s="19" t="s">
        <v>4530</v>
      </c>
    </row>
    <row r="70" spans="1:8" x14ac:dyDescent="0.2">
      <c r="A70" s="3">
        <v>8152</v>
      </c>
      <c r="B70" s="3" t="s">
        <v>80</v>
      </c>
      <c r="C70" s="3" t="s">
        <v>79</v>
      </c>
      <c r="D70" s="3" t="s">
        <v>7</v>
      </c>
      <c r="E70" s="3" t="str">
        <v>Oberglatt</v>
      </c>
      <c r="G70" s="19">
        <v>1094</v>
      </c>
      <c r="H70" s="19" t="s">
        <v>4530</v>
      </c>
    </row>
    <row r="71" spans="1:8" x14ac:dyDescent="0.2">
      <c r="A71" s="3">
        <v>8197</v>
      </c>
      <c r="B71" s="3" t="s">
        <v>81</v>
      </c>
      <c r="C71" s="3" t="s">
        <v>81</v>
      </c>
      <c r="D71" s="3" t="s">
        <v>7</v>
      </c>
      <c r="E71" s="3" t="str">
        <v>Oberweningen</v>
      </c>
      <c r="G71" s="19">
        <v>1095</v>
      </c>
      <c r="H71" s="19" t="s">
        <v>4530</v>
      </c>
    </row>
    <row r="72" spans="1:8" x14ac:dyDescent="0.2">
      <c r="A72" s="3">
        <v>8427</v>
      </c>
      <c r="B72" s="3" t="s">
        <v>82</v>
      </c>
      <c r="C72" s="3" t="s">
        <v>82</v>
      </c>
      <c r="D72" s="3" t="s">
        <v>7</v>
      </c>
      <c r="E72" s="3" t="str">
        <v>Otelfingen</v>
      </c>
      <c r="G72" s="19">
        <v>1096</v>
      </c>
      <c r="H72" s="19" t="s">
        <v>4530</v>
      </c>
    </row>
    <row r="73" spans="1:8" x14ac:dyDescent="0.2">
      <c r="A73" s="3">
        <v>8304</v>
      </c>
      <c r="B73" s="3" t="s">
        <v>83</v>
      </c>
      <c r="C73" s="3" t="s">
        <v>83</v>
      </c>
      <c r="D73" s="3" t="s">
        <v>7</v>
      </c>
      <c r="E73" s="3" t="str">
        <v>Regensberg</v>
      </c>
      <c r="G73" s="19">
        <v>1097</v>
      </c>
      <c r="H73" s="19" t="s">
        <v>4530</v>
      </c>
    </row>
    <row r="74" spans="1:8" x14ac:dyDescent="0.2">
      <c r="A74" s="3">
        <v>8195</v>
      </c>
      <c r="B74" s="3" t="s">
        <v>84</v>
      </c>
      <c r="C74" s="3" t="s">
        <v>84</v>
      </c>
      <c r="D74" s="3" t="s">
        <v>7</v>
      </c>
      <c r="E74" s="3" t="str">
        <v>Regensdorf</v>
      </c>
      <c r="G74" s="19">
        <v>1098</v>
      </c>
      <c r="H74" s="19" t="s">
        <v>4530</v>
      </c>
    </row>
    <row r="75" spans="1:8" x14ac:dyDescent="0.2">
      <c r="A75" s="3">
        <v>8196</v>
      </c>
      <c r="B75" s="3" t="s">
        <v>85</v>
      </c>
      <c r="C75" s="3" t="s">
        <v>86</v>
      </c>
      <c r="D75" s="3" t="s">
        <v>7</v>
      </c>
      <c r="E75" s="3" t="str">
        <v>Rümlang</v>
      </c>
      <c r="G75" s="19">
        <v>1110</v>
      </c>
      <c r="H75" s="19" t="s">
        <v>4530</v>
      </c>
    </row>
    <row r="76" spans="1:8" x14ac:dyDescent="0.2">
      <c r="A76" s="3">
        <v>8185</v>
      </c>
      <c r="B76" s="3" t="s">
        <v>87</v>
      </c>
      <c r="C76" s="3" t="s">
        <v>87</v>
      </c>
      <c r="D76" s="3" t="s">
        <v>7</v>
      </c>
      <c r="E76" s="3" t="str">
        <v>Schleinikon</v>
      </c>
      <c r="G76" s="19">
        <v>1112</v>
      </c>
      <c r="H76" s="19" t="s">
        <v>4530</v>
      </c>
    </row>
    <row r="77" spans="1:8" x14ac:dyDescent="0.2">
      <c r="A77" s="3">
        <v>8164</v>
      </c>
      <c r="B77" s="3" t="s">
        <v>88</v>
      </c>
      <c r="C77" s="3" t="s">
        <v>88</v>
      </c>
      <c r="D77" s="3" t="s">
        <v>7</v>
      </c>
      <c r="E77" s="3" t="str">
        <v>Schöfflisdorf</v>
      </c>
      <c r="G77" s="19">
        <v>1113</v>
      </c>
      <c r="H77" s="19" t="s">
        <v>4530</v>
      </c>
    </row>
    <row r="78" spans="1:8" x14ac:dyDescent="0.2">
      <c r="A78" s="3">
        <v>8113</v>
      </c>
      <c r="B78" s="3" t="s">
        <v>89</v>
      </c>
      <c r="C78" s="3" t="s">
        <v>89</v>
      </c>
      <c r="D78" s="3" t="s">
        <v>7</v>
      </c>
      <c r="E78" s="3" t="str">
        <v>Stadel</v>
      </c>
      <c r="G78" s="19">
        <v>1114</v>
      </c>
      <c r="H78" s="19" t="s">
        <v>4530</v>
      </c>
    </row>
    <row r="79" spans="1:8" x14ac:dyDescent="0.2">
      <c r="A79" s="3">
        <v>8107</v>
      </c>
      <c r="B79" s="3" t="s">
        <v>90</v>
      </c>
      <c r="C79" s="3" t="s">
        <v>91</v>
      </c>
      <c r="D79" s="3" t="s">
        <v>7</v>
      </c>
      <c r="E79" s="3" t="str">
        <v>Steinmaur</v>
      </c>
      <c r="G79" s="19">
        <v>1115</v>
      </c>
      <c r="H79" s="19" t="s">
        <v>4530</v>
      </c>
    </row>
    <row r="80" spans="1:8" x14ac:dyDescent="0.2">
      <c r="A80" s="3">
        <v>8108</v>
      </c>
      <c r="B80" s="3" t="s">
        <v>92</v>
      </c>
      <c r="C80" s="3" t="s">
        <v>92</v>
      </c>
      <c r="D80" s="3" t="s">
        <v>7</v>
      </c>
      <c r="E80" s="3" t="str">
        <v>Weiach</v>
      </c>
      <c r="G80" s="19">
        <v>1116</v>
      </c>
      <c r="H80" s="19" t="s">
        <v>4530</v>
      </c>
    </row>
    <row r="81" spans="1:8" x14ac:dyDescent="0.2">
      <c r="A81" s="3">
        <v>8114</v>
      </c>
      <c r="B81" s="3" t="s">
        <v>93</v>
      </c>
      <c r="C81" s="3" t="s">
        <v>94</v>
      </c>
      <c r="D81" s="3" t="s">
        <v>7</v>
      </c>
      <c r="E81" s="3" t="str">
        <v>Bäretswil</v>
      </c>
      <c r="G81" s="19">
        <v>1117</v>
      </c>
      <c r="H81" s="19" t="s">
        <v>4530</v>
      </c>
    </row>
    <row r="82" spans="1:8" x14ac:dyDescent="0.2">
      <c r="A82" s="3">
        <v>8157</v>
      </c>
      <c r="B82" s="3" t="s">
        <v>95</v>
      </c>
      <c r="C82" s="3" t="s">
        <v>95</v>
      </c>
      <c r="D82" s="3" t="s">
        <v>7</v>
      </c>
      <c r="E82" s="3" t="str">
        <v>Bubikon</v>
      </c>
      <c r="G82" s="19">
        <v>1121</v>
      </c>
      <c r="H82" s="19" t="s">
        <v>4530</v>
      </c>
    </row>
    <row r="83" spans="1:8" x14ac:dyDescent="0.2">
      <c r="A83" s="3">
        <v>8115</v>
      </c>
      <c r="B83" s="3" t="s">
        <v>96</v>
      </c>
      <c r="C83" s="3" t="s">
        <v>96</v>
      </c>
      <c r="D83" s="3" t="s">
        <v>7</v>
      </c>
      <c r="E83" s="3" t="str">
        <v>Dürnten</v>
      </c>
      <c r="G83" s="19">
        <v>1122</v>
      </c>
      <c r="H83" s="19" t="s">
        <v>4530</v>
      </c>
    </row>
    <row r="84" spans="1:8" x14ac:dyDescent="0.2">
      <c r="A84" s="3">
        <v>8173</v>
      </c>
      <c r="B84" s="3" t="s">
        <v>97</v>
      </c>
      <c r="C84" s="3" t="s">
        <v>97</v>
      </c>
      <c r="D84" s="3" t="s">
        <v>7</v>
      </c>
      <c r="E84" s="3" t="str">
        <v>Fischenthal</v>
      </c>
      <c r="G84" s="19">
        <v>1123</v>
      </c>
      <c r="H84" s="19" t="s">
        <v>4530</v>
      </c>
    </row>
    <row r="85" spans="1:8" x14ac:dyDescent="0.2">
      <c r="A85" s="3">
        <v>8172</v>
      </c>
      <c r="B85" s="3" t="s">
        <v>98</v>
      </c>
      <c r="C85" s="3" t="s">
        <v>99</v>
      </c>
      <c r="D85" s="3" t="s">
        <v>7</v>
      </c>
      <c r="E85" s="3" t="str">
        <v>Gossau (ZH)</v>
      </c>
      <c r="G85" s="19">
        <v>1124</v>
      </c>
      <c r="H85" s="19" t="s">
        <v>4530</v>
      </c>
    </row>
    <row r="86" spans="1:8" x14ac:dyDescent="0.2">
      <c r="A86" s="3">
        <v>8155</v>
      </c>
      <c r="B86" s="3" t="s">
        <v>100</v>
      </c>
      <c r="C86" s="3" t="s">
        <v>100</v>
      </c>
      <c r="D86" s="3" t="s">
        <v>7</v>
      </c>
      <c r="E86" s="3" t="str">
        <v>Grüningen</v>
      </c>
      <c r="G86" s="19">
        <v>1125</v>
      </c>
      <c r="H86" s="19" t="s">
        <v>4530</v>
      </c>
    </row>
    <row r="87" spans="1:8" x14ac:dyDescent="0.2">
      <c r="A87" s="3">
        <v>8155</v>
      </c>
      <c r="B87" s="3" t="s">
        <v>101</v>
      </c>
      <c r="C87" s="3" t="s">
        <v>100</v>
      </c>
      <c r="D87" s="3" t="s">
        <v>7</v>
      </c>
      <c r="E87" s="3" t="str">
        <v>Hinwil</v>
      </c>
      <c r="G87" s="19">
        <v>1126</v>
      </c>
      <c r="H87" s="19" t="s">
        <v>4530</v>
      </c>
    </row>
    <row r="88" spans="1:8" x14ac:dyDescent="0.2">
      <c r="A88" s="3">
        <v>8156</v>
      </c>
      <c r="B88" s="3" t="s">
        <v>102</v>
      </c>
      <c r="C88" s="3" t="s">
        <v>100</v>
      </c>
      <c r="D88" s="3" t="s">
        <v>7</v>
      </c>
      <c r="E88" s="3" t="str">
        <v>Rüti (ZH)</v>
      </c>
      <c r="G88" s="19">
        <v>1127</v>
      </c>
      <c r="H88" s="19" t="s">
        <v>4530</v>
      </c>
    </row>
    <row r="89" spans="1:8" x14ac:dyDescent="0.2">
      <c r="A89" s="3">
        <v>8166</v>
      </c>
      <c r="B89" s="3" t="s">
        <v>103</v>
      </c>
      <c r="C89" s="3" t="s">
        <v>103</v>
      </c>
      <c r="D89" s="3" t="s">
        <v>7</v>
      </c>
      <c r="E89" s="3" t="str">
        <v>Seegräben</v>
      </c>
      <c r="G89" s="19">
        <v>1128</v>
      </c>
      <c r="H89" s="19" t="s">
        <v>4530</v>
      </c>
    </row>
    <row r="90" spans="1:8" x14ac:dyDescent="0.2">
      <c r="A90" s="3">
        <v>8154</v>
      </c>
      <c r="B90" s="3" t="s">
        <v>104</v>
      </c>
      <c r="C90" s="3" t="s">
        <v>105</v>
      </c>
      <c r="D90" s="3" t="s">
        <v>7</v>
      </c>
      <c r="E90" s="3" t="str">
        <v>Wald (ZH)</v>
      </c>
      <c r="G90" s="19">
        <v>1131</v>
      </c>
      <c r="H90" s="19" t="s">
        <v>4530</v>
      </c>
    </row>
    <row r="91" spans="1:8" x14ac:dyDescent="0.2">
      <c r="A91" s="3">
        <v>8165</v>
      </c>
      <c r="B91" s="3" t="s">
        <v>106</v>
      </c>
      <c r="C91" s="3" t="s">
        <v>106</v>
      </c>
      <c r="D91" s="3" t="s">
        <v>7</v>
      </c>
      <c r="E91" s="3" t="str">
        <v>Wetzikon (ZH)</v>
      </c>
      <c r="G91" s="19">
        <v>1132</v>
      </c>
      <c r="H91" s="19" t="s">
        <v>4530</v>
      </c>
    </row>
    <row r="92" spans="1:8" x14ac:dyDescent="0.2">
      <c r="A92" s="3">
        <v>8112</v>
      </c>
      <c r="B92" s="3" t="s">
        <v>107</v>
      </c>
      <c r="C92" s="3" t="s">
        <v>107</v>
      </c>
      <c r="D92" s="3" t="s">
        <v>7</v>
      </c>
      <c r="E92" s="3" t="str">
        <v>Adliswil</v>
      </c>
      <c r="G92" s="19">
        <v>1134</v>
      </c>
      <c r="H92" s="19" t="s">
        <v>4530</v>
      </c>
    </row>
    <row r="93" spans="1:8" x14ac:dyDescent="0.2">
      <c r="A93" s="3">
        <v>8158</v>
      </c>
      <c r="B93" s="3" t="s">
        <v>108</v>
      </c>
      <c r="C93" s="3" t="s">
        <v>108</v>
      </c>
      <c r="D93" s="3" t="s">
        <v>7</v>
      </c>
      <c r="E93" s="3" t="str">
        <v>Kilchberg (ZH)</v>
      </c>
      <c r="G93" s="19">
        <v>1135</v>
      </c>
      <c r="H93" s="19" t="s">
        <v>4530</v>
      </c>
    </row>
    <row r="94" spans="1:8" x14ac:dyDescent="0.2">
      <c r="A94" s="3">
        <v>8105</v>
      </c>
      <c r="B94" s="3" t="s">
        <v>109</v>
      </c>
      <c r="C94" s="3" t="s">
        <v>109</v>
      </c>
      <c r="D94" s="3" t="s">
        <v>7</v>
      </c>
      <c r="E94" s="3" t="str">
        <v>Langnau am Albis</v>
      </c>
      <c r="G94" s="19">
        <v>1136</v>
      </c>
      <c r="H94" s="19" t="s">
        <v>4530</v>
      </c>
    </row>
    <row r="95" spans="1:8" x14ac:dyDescent="0.2">
      <c r="A95" s="3">
        <v>8105</v>
      </c>
      <c r="B95" s="3" t="s">
        <v>110</v>
      </c>
      <c r="C95" s="3" t="s">
        <v>109</v>
      </c>
      <c r="D95" s="3" t="s">
        <v>7</v>
      </c>
      <c r="E95" s="3" t="str">
        <v>Oberrieden</v>
      </c>
      <c r="G95" s="19">
        <v>1141</v>
      </c>
      <c r="H95" s="19" t="s">
        <v>4530</v>
      </c>
    </row>
    <row r="96" spans="1:8" x14ac:dyDescent="0.2">
      <c r="A96" s="3">
        <v>8106</v>
      </c>
      <c r="B96" s="3" t="s">
        <v>111</v>
      </c>
      <c r="C96" s="3" t="s">
        <v>109</v>
      </c>
      <c r="D96" s="3" t="s">
        <v>7</v>
      </c>
      <c r="E96" s="3" t="str">
        <v>Richterswil</v>
      </c>
      <c r="G96" s="19">
        <v>1142</v>
      </c>
      <c r="H96" s="19" t="s">
        <v>4530</v>
      </c>
    </row>
    <row r="97" spans="1:8" x14ac:dyDescent="0.2">
      <c r="A97" s="3">
        <v>8153</v>
      </c>
      <c r="B97" s="3" t="s">
        <v>112</v>
      </c>
      <c r="C97" s="3" t="s">
        <v>112</v>
      </c>
      <c r="D97" s="3" t="s">
        <v>7</v>
      </c>
      <c r="E97" s="3" t="str">
        <v>Rüschlikon</v>
      </c>
      <c r="G97" s="19">
        <v>1143</v>
      </c>
      <c r="H97" s="19" t="s">
        <v>4530</v>
      </c>
    </row>
    <row r="98" spans="1:8" x14ac:dyDescent="0.2">
      <c r="A98" s="3">
        <v>8165</v>
      </c>
      <c r="B98" s="3" t="s">
        <v>113</v>
      </c>
      <c r="C98" s="3" t="s">
        <v>113</v>
      </c>
      <c r="D98" s="3" t="s">
        <v>7</v>
      </c>
      <c r="E98" s="3" t="str">
        <v>Thalwil</v>
      </c>
      <c r="G98" s="19">
        <v>1144</v>
      </c>
      <c r="H98" s="19" t="s">
        <v>4530</v>
      </c>
    </row>
    <row r="99" spans="1:8" x14ac:dyDescent="0.2">
      <c r="A99" s="3">
        <v>8165</v>
      </c>
      <c r="B99" s="3" t="s">
        <v>114</v>
      </c>
      <c r="C99" s="3" t="s">
        <v>114</v>
      </c>
      <c r="D99" s="3" t="s">
        <v>7</v>
      </c>
      <c r="E99" s="3" t="str">
        <v>Erlenbach (ZH)</v>
      </c>
      <c r="G99" s="19">
        <v>1145</v>
      </c>
      <c r="H99" s="19" t="s">
        <v>4530</v>
      </c>
    </row>
    <row r="100" spans="1:8" x14ac:dyDescent="0.2">
      <c r="A100" s="3">
        <v>8174</v>
      </c>
      <c r="B100" s="3" t="s">
        <v>115</v>
      </c>
      <c r="C100" s="3" t="s">
        <v>116</v>
      </c>
      <c r="D100" s="3" t="s">
        <v>7</v>
      </c>
      <c r="E100" s="3" t="str">
        <v>Herrliberg</v>
      </c>
      <c r="G100" s="19">
        <v>1146</v>
      </c>
      <c r="H100" s="19" t="s">
        <v>4530</v>
      </c>
    </row>
    <row r="101" spans="1:8" x14ac:dyDescent="0.2">
      <c r="A101" s="3">
        <v>8175</v>
      </c>
      <c r="B101" s="3" t="s">
        <v>117</v>
      </c>
      <c r="C101" s="3" t="s">
        <v>116</v>
      </c>
      <c r="D101" s="3" t="s">
        <v>7</v>
      </c>
      <c r="E101" s="3" t="str">
        <v>Hombrechtikon</v>
      </c>
      <c r="G101" s="19">
        <v>1147</v>
      </c>
      <c r="H101" s="19" t="s">
        <v>4530</v>
      </c>
    </row>
    <row r="102" spans="1:8" x14ac:dyDescent="0.2">
      <c r="A102" s="3">
        <v>8162</v>
      </c>
      <c r="B102" s="3" t="s">
        <v>118</v>
      </c>
      <c r="C102" s="3" t="s">
        <v>118</v>
      </c>
      <c r="D102" s="3" t="s">
        <v>7</v>
      </c>
      <c r="E102" s="3" t="str">
        <v>Küsnacht (ZH)</v>
      </c>
      <c r="G102" s="19">
        <v>1148</v>
      </c>
      <c r="H102" s="19" t="s">
        <v>4530</v>
      </c>
    </row>
    <row r="103" spans="1:8" x14ac:dyDescent="0.2">
      <c r="A103" s="3">
        <v>8162</v>
      </c>
      <c r="B103" s="3" t="s">
        <v>119</v>
      </c>
      <c r="C103" s="3" t="s">
        <v>118</v>
      </c>
      <c r="D103" s="3" t="s">
        <v>7</v>
      </c>
      <c r="E103" s="3" t="str">
        <v>Männedorf</v>
      </c>
      <c r="G103" s="19">
        <v>1149</v>
      </c>
      <c r="H103" s="19" t="s">
        <v>4530</v>
      </c>
    </row>
    <row r="104" spans="1:8" x14ac:dyDescent="0.2">
      <c r="A104" s="3">
        <v>8187</v>
      </c>
      <c r="B104" s="3" t="s">
        <v>120</v>
      </c>
      <c r="C104" s="3" t="s">
        <v>120</v>
      </c>
      <c r="D104" s="3" t="s">
        <v>7</v>
      </c>
      <c r="E104" s="3" t="str">
        <v>Meilen</v>
      </c>
      <c r="G104" s="19">
        <v>1162</v>
      </c>
      <c r="H104" s="19" t="s">
        <v>4530</v>
      </c>
    </row>
    <row r="105" spans="1:8" x14ac:dyDescent="0.2">
      <c r="A105" s="3">
        <v>8344</v>
      </c>
      <c r="B105" s="3" t="s">
        <v>121</v>
      </c>
      <c r="C105" s="3" t="s">
        <v>121</v>
      </c>
      <c r="D105" s="3" t="s">
        <v>7</v>
      </c>
      <c r="E105" s="3" t="str">
        <v>Oetwil am See</v>
      </c>
      <c r="G105" s="19">
        <v>1163</v>
      </c>
      <c r="H105" s="19" t="s">
        <v>4530</v>
      </c>
    </row>
    <row r="106" spans="1:8" x14ac:dyDescent="0.2">
      <c r="A106" s="3">
        <v>8345</v>
      </c>
      <c r="B106" s="3" t="s">
        <v>122</v>
      </c>
      <c r="C106" s="3" t="s">
        <v>121</v>
      </c>
      <c r="D106" s="3" t="s">
        <v>7</v>
      </c>
      <c r="E106" s="3" t="str">
        <v>Stäfa</v>
      </c>
      <c r="G106" s="19">
        <v>1164</v>
      </c>
      <c r="H106" s="19" t="s">
        <v>4530</v>
      </c>
    </row>
    <row r="107" spans="1:8" x14ac:dyDescent="0.2">
      <c r="A107" s="3">
        <v>8608</v>
      </c>
      <c r="B107" s="3" t="s">
        <v>123</v>
      </c>
      <c r="C107" s="3" t="s">
        <v>123</v>
      </c>
      <c r="D107" s="3" t="s">
        <v>7</v>
      </c>
      <c r="E107" s="3" t="str">
        <v>Uetikon am See</v>
      </c>
      <c r="G107" s="19">
        <v>1165</v>
      </c>
      <c r="H107" s="19" t="s">
        <v>4530</v>
      </c>
    </row>
    <row r="108" spans="1:8" x14ac:dyDescent="0.2">
      <c r="A108" s="3">
        <v>8633</v>
      </c>
      <c r="B108" s="3" t="s">
        <v>124</v>
      </c>
      <c r="C108" s="3" t="s">
        <v>123</v>
      </c>
      <c r="D108" s="3" t="s">
        <v>7</v>
      </c>
      <c r="E108" s="3" t="str">
        <v>Zumikon</v>
      </c>
      <c r="G108" s="19">
        <v>1166</v>
      </c>
      <c r="H108" s="19" t="s">
        <v>4530</v>
      </c>
    </row>
    <row r="109" spans="1:8" x14ac:dyDescent="0.2">
      <c r="A109" s="3">
        <v>8632</v>
      </c>
      <c r="B109" s="3" t="s">
        <v>125</v>
      </c>
      <c r="C109" s="3" t="s">
        <v>126</v>
      </c>
      <c r="D109" s="3" t="s">
        <v>7</v>
      </c>
      <c r="E109" s="3" t="str">
        <v>Zollikon</v>
      </c>
      <c r="G109" s="19">
        <v>1167</v>
      </c>
      <c r="H109" s="19" t="s">
        <v>4530</v>
      </c>
    </row>
    <row r="110" spans="1:8" x14ac:dyDescent="0.2">
      <c r="A110" s="3">
        <v>8635</v>
      </c>
      <c r="B110" s="3" t="s">
        <v>126</v>
      </c>
      <c r="C110" s="3" t="s">
        <v>126</v>
      </c>
      <c r="D110" s="3" t="s">
        <v>7</v>
      </c>
      <c r="E110" s="3" t="str">
        <v>Fehraltorf</v>
      </c>
      <c r="G110" s="19">
        <v>1168</v>
      </c>
      <c r="H110" s="19" t="s">
        <v>4530</v>
      </c>
    </row>
    <row r="111" spans="1:8" x14ac:dyDescent="0.2">
      <c r="A111" s="3">
        <v>8496</v>
      </c>
      <c r="B111" s="3" t="s">
        <v>127</v>
      </c>
      <c r="C111" s="3" t="s">
        <v>128</v>
      </c>
      <c r="D111" s="3" t="s">
        <v>7</v>
      </c>
      <c r="E111" s="3" t="str">
        <v>Hittnau</v>
      </c>
      <c r="G111" s="19">
        <v>1169</v>
      </c>
      <c r="H111" s="19" t="s">
        <v>4530</v>
      </c>
    </row>
    <row r="112" spans="1:8" x14ac:dyDescent="0.2">
      <c r="A112" s="3">
        <v>8497</v>
      </c>
      <c r="B112" s="3" t="s">
        <v>128</v>
      </c>
      <c r="C112" s="3" t="s">
        <v>128</v>
      </c>
      <c r="D112" s="3" t="s">
        <v>7</v>
      </c>
      <c r="E112" s="3" t="str">
        <v>Lindau</v>
      </c>
      <c r="G112" s="19">
        <v>1170</v>
      </c>
      <c r="H112" s="19" t="s">
        <v>4530</v>
      </c>
    </row>
    <row r="113" spans="1:8" x14ac:dyDescent="0.2">
      <c r="A113" s="3">
        <v>8498</v>
      </c>
      <c r="B113" s="3" t="s">
        <v>129</v>
      </c>
      <c r="C113" s="3" t="s">
        <v>128</v>
      </c>
      <c r="D113" s="3" t="s">
        <v>7</v>
      </c>
      <c r="E113" s="3" t="str">
        <v>Pfäffikon</v>
      </c>
      <c r="G113" s="19">
        <v>1172</v>
      </c>
      <c r="H113" s="19" t="s">
        <v>4530</v>
      </c>
    </row>
    <row r="114" spans="1:8" x14ac:dyDescent="0.2">
      <c r="A114" s="3">
        <v>8614</v>
      </c>
      <c r="B114" s="3" t="s">
        <v>130</v>
      </c>
      <c r="C114" s="3" t="s">
        <v>131</v>
      </c>
      <c r="D114" s="3" t="s">
        <v>7</v>
      </c>
      <c r="E114" s="3" t="str">
        <v>Russikon</v>
      </c>
      <c r="G114" s="19">
        <v>1173</v>
      </c>
      <c r="H114" s="19" t="s">
        <v>4530</v>
      </c>
    </row>
    <row r="115" spans="1:8" x14ac:dyDescent="0.2">
      <c r="A115" s="3">
        <v>8624</v>
      </c>
      <c r="B115" s="3" t="s">
        <v>132</v>
      </c>
      <c r="C115" s="3" t="s">
        <v>131</v>
      </c>
      <c r="D115" s="3" t="s">
        <v>7</v>
      </c>
      <c r="E115" s="3" t="str">
        <v>Weisslingen</v>
      </c>
      <c r="G115" s="19">
        <v>1174</v>
      </c>
      <c r="H115" s="19" t="s">
        <v>4530</v>
      </c>
    </row>
    <row r="116" spans="1:8" x14ac:dyDescent="0.2">
      <c r="A116" s="3">
        <v>8625</v>
      </c>
      <c r="B116" s="3" t="s">
        <v>133</v>
      </c>
      <c r="C116" s="3" t="s">
        <v>131</v>
      </c>
      <c r="D116" s="3" t="s">
        <v>7</v>
      </c>
      <c r="E116" s="3" t="str">
        <v>Wila</v>
      </c>
      <c r="G116" s="19">
        <v>1175</v>
      </c>
      <c r="H116" s="19" t="s">
        <v>4530</v>
      </c>
    </row>
    <row r="117" spans="1:8" x14ac:dyDescent="0.2">
      <c r="A117" s="3">
        <v>8626</v>
      </c>
      <c r="B117" s="3" t="s">
        <v>134</v>
      </c>
      <c r="C117" s="3" t="s">
        <v>131</v>
      </c>
      <c r="D117" s="3" t="s">
        <v>7</v>
      </c>
      <c r="E117" s="3" t="str">
        <v>Wildberg</v>
      </c>
      <c r="G117" s="19">
        <v>1176</v>
      </c>
      <c r="H117" s="19" t="s">
        <v>4530</v>
      </c>
    </row>
    <row r="118" spans="1:8" x14ac:dyDescent="0.2">
      <c r="A118" s="3">
        <v>8627</v>
      </c>
      <c r="B118" s="3" t="s">
        <v>135</v>
      </c>
      <c r="C118" s="3" t="s">
        <v>135</v>
      </c>
      <c r="D118" s="3" t="s">
        <v>7</v>
      </c>
      <c r="E118" s="3" t="str">
        <v>Dübendorf</v>
      </c>
      <c r="G118" s="19">
        <v>1180</v>
      </c>
      <c r="H118" s="19" t="s">
        <v>4530</v>
      </c>
    </row>
    <row r="119" spans="1:8" x14ac:dyDescent="0.2">
      <c r="A119" s="3">
        <v>8340</v>
      </c>
      <c r="B119" s="3" t="s">
        <v>136</v>
      </c>
      <c r="C119" s="3" t="s">
        <v>136</v>
      </c>
      <c r="D119" s="3" t="s">
        <v>7</v>
      </c>
      <c r="E119" s="3" t="str">
        <v>Egg</v>
      </c>
      <c r="G119" s="19">
        <v>1182</v>
      </c>
      <c r="H119" s="19" t="s">
        <v>4532</v>
      </c>
    </row>
    <row r="120" spans="1:8" x14ac:dyDescent="0.2">
      <c r="A120" s="3">
        <v>8342</v>
      </c>
      <c r="B120" s="3" t="s">
        <v>137</v>
      </c>
      <c r="C120" s="3" t="s">
        <v>136</v>
      </c>
      <c r="D120" s="3" t="s">
        <v>7</v>
      </c>
      <c r="E120" s="3" t="str">
        <v>Fällanden</v>
      </c>
      <c r="G120" s="19">
        <v>1183</v>
      </c>
      <c r="H120" s="19" t="s">
        <v>4532</v>
      </c>
    </row>
    <row r="121" spans="1:8" x14ac:dyDescent="0.2">
      <c r="A121" s="3">
        <v>8630</v>
      </c>
      <c r="B121" s="3" t="s">
        <v>138</v>
      </c>
      <c r="C121" s="3" t="s">
        <v>139</v>
      </c>
      <c r="D121" s="3" t="s">
        <v>7</v>
      </c>
      <c r="E121" s="3" t="str">
        <v>Greifensee</v>
      </c>
      <c r="G121" s="19">
        <v>1184</v>
      </c>
      <c r="H121" s="19" t="s">
        <v>4532</v>
      </c>
    </row>
    <row r="122" spans="1:8" x14ac:dyDescent="0.2">
      <c r="A122" s="3">
        <v>8607</v>
      </c>
      <c r="B122" s="3" t="s">
        <v>140</v>
      </c>
      <c r="C122" s="3" t="s">
        <v>141</v>
      </c>
      <c r="D122" s="3" t="s">
        <v>7</v>
      </c>
      <c r="E122" s="3" t="str">
        <v>Maur</v>
      </c>
      <c r="G122" s="19">
        <v>1185</v>
      </c>
      <c r="H122" s="19" t="s">
        <v>4530</v>
      </c>
    </row>
    <row r="123" spans="1:8" x14ac:dyDescent="0.2">
      <c r="A123" s="3">
        <v>8636</v>
      </c>
      <c r="B123" s="3" t="s">
        <v>142</v>
      </c>
      <c r="C123" s="3" t="s">
        <v>143</v>
      </c>
      <c r="D123" s="3" t="s">
        <v>7</v>
      </c>
      <c r="E123" s="3" t="str">
        <v>Mönchaltorf</v>
      </c>
      <c r="G123" s="19">
        <v>1186</v>
      </c>
      <c r="H123" s="19" t="s">
        <v>4530</v>
      </c>
    </row>
    <row r="124" spans="1:8" x14ac:dyDescent="0.2">
      <c r="A124" s="3">
        <v>8637</v>
      </c>
      <c r="B124" s="3" t="s">
        <v>144</v>
      </c>
      <c r="C124" s="3" t="s">
        <v>143</v>
      </c>
      <c r="D124" s="3" t="s">
        <v>7</v>
      </c>
      <c r="E124" s="3" t="str">
        <v>Schwerzenbach</v>
      </c>
      <c r="G124" s="19">
        <v>1187</v>
      </c>
      <c r="H124" s="19" t="s">
        <v>4530</v>
      </c>
    </row>
    <row r="125" spans="1:8" x14ac:dyDescent="0.2">
      <c r="A125" s="3">
        <v>8620</v>
      </c>
      <c r="B125" s="3" t="s">
        <v>145</v>
      </c>
      <c r="C125" s="3" t="s">
        <v>146</v>
      </c>
      <c r="D125" s="3" t="s">
        <v>7</v>
      </c>
      <c r="E125" s="3" t="str">
        <v>Uster</v>
      </c>
      <c r="G125" s="19">
        <v>1188</v>
      </c>
      <c r="H125" s="19" t="s">
        <v>4530</v>
      </c>
    </row>
    <row r="126" spans="1:8" x14ac:dyDescent="0.2">
      <c r="A126" s="3">
        <v>8623</v>
      </c>
      <c r="B126" s="3" t="s">
        <v>145</v>
      </c>
      <c r="C126" s="3" t="s">
        <v>146</v>
      </c>
      <c r="D126" s="3" t="s">
        <v>7</v>
      </c>
      <c r="E126" s="3" t="str">
        <v>Volketswil</v>
      </c>
      <c r="G126" s="19">
        <v>1189</v>
      </c>
      <c r="H126" s="19" t="s">
        <v>4530</v>
      </c>
    </row>
    <row r="127" spans="1:8" x14ac:dyDescent="0.2">
      <c r="A127" s="3">
        <v>8134</v>
      </c>
      <c r="B127" s="3" t="s">
        <v>147</v>
      </c>
      <c r="C127" s="3" t="s">
        <v>147</v>
      </c>
      <c r="D127" s="3" t="s">
        <v>7</v>
      </c>
      <c r="E127" s="3" t="str">
        <v>Wangen-Brüttisellen</v>
      </c>
      <c r="G127" s="19">
        <v>1195</v>
      </c>
      <c r="H127" s="19" t="s">
        <v>4532</v>
      </c>
    </row>
    <row r="128" spans="1:8" x14ac:dyDescent="0.2">
      <c r="A128" s="3">
        <v>8802</v>
      </c>
      <c r="B128" s="3" t="s">
        <v>148</v>
      </c>
      <c r="C128" s="3" t="s">
        <v>149</v>
      </c>
      <c r="D128" s="3" t="s">
        <v>7</v>
      </c>
      <c r="E128" s="3" t="str">
        <v>Altikon</v>
      </c>
      <c r="G128" s="19">
        <v>1196</v>
      </c>
      <c r="H128" s="19" t="s">
        <v>4532</v>
      </c>
    </row>
    <row r="129" spans="1:8" x14ac:dyDescent="0.2">
      <c r="A129" s="3">
        <v>8135</v>
      </c>
      <c r="B129" s="3" t="s">
        <v>150</v>
      </c>
      <c r="C129" s="3" t="s">
        <v>150</v>
      </c>
      <c r="D129" s="3" t="s">
        <v>7</v>
      </c>
      <c r="E129" s="3" t="str">
        <v>Brütten</v>
      </c>
      <c r="G129" s="19">
        <v>1197</v>
      </c>
      <c r="H129" s="19" t="s">
        <v>4532</v>
      </c>
    </row>
    <row r="130" spans="1:8" x14ac:dyDescent="0.2">
      <c r="A130" s="3">
        <v>8942</v>
      </c>
      <c r="B130" s="3" t="s">
        <v>151</v>
      </c>
      <c r="C130" s="3" t="s">
        <v>151</v>
      </c>
      <c r="D130" s="3" t="s">
        <v>7</v>
      </c>
      <c r="E130" s="3" t="str">
        <v>Dägerlen</v>
      </c>
      <c r="G130" s="19">
        <v>1201</v>
      </c>
      <c r="H130" s="19" t="s">
        <v>4532</v>
      </c>
    </row>
    <row r="131" spans="1:8" x14ac:dyDescent="0.2">
      <c r="A131" s="3">
        <v>8805</v>
      </c>
      <c r="B131" s="3" t="s">
        <v>152</v>
      </c>
      <c r="C131" s="3" t="s">
        <v>152</v>
      </c>
      <c r="D131" s="3" t="s">
        <v>7</v>
      </c>
      <c r="E131" s="3" t="str">
        <v>Dättlikon</v>
      </c>
      <c r="G131" s="19">
        <v>1202</v>
      </c>
      <c r="H131" s="19" t="s">
        <v>4532</v>
      </c>
    </row>
    <row r="132" spans="1:8" x14ac:dyDescent="0.2">
      <c r="A132" s="3">
        <v>8833</v>
      </c>
      <c r="B132" s="3" t="s">
        <v>153</v>
      </c>
      <c r="C132" s="3" t="s">
        <v>152</v>
      </c>
      <c r="D132" s="3" t="s">
        <v>7</v>
      </c>
      <c r="E132" s="3" t="str">
        <v>Dinhard</v>
      </c>
      <c r="G132" s="19">
        <v>1203</v>
      </c>
      <c r="H132" s="19" t="s">
        <v>4532</v>
      </c>
    </row>
    <row r="133" spans="1:8" x14ac:dyDescent="0.2">
      <c r="A133" s="3">
        <v>8803</v>
      </c>
      <c r="B133" s="3" t="s">
        <v>154</v>
      </c>
      <c r="C133" s="3" t="s">
        <v>154</v>
      </c>
      <c r="D133" s="3" t="s">
        <v>7</v>
      </c>
      <c r="E133" s="3" t="str">
        <v>Ellikon an der Thur</v>
      </c>
      <c r="G133" s="19">
        <v>1204</v>
      </c>
      <c r="H133" s="19" t="s">
        <v>4532</v>
      </c>
    </row>
    <row r="134" spans="1:8" x14ac:dyDescent="0.2">
      <c r="A134" s="3">
        <v>8136</v>
      </c>
      <c r="B134" s="3" t="s">
        <v>155</v>
      </c>
      <c r="C134" s="3" t="s">
        <v>156</v>
      </c>
      <c r="D134" s="3" t="s">
        <v>7</v>
      </c>
      <c r="E134" s="3" t="str">
        <v>Elsau</v>
      </c>
      <c r="G134" s="19">
        <v>1205</v>
      </c>
      <c r="H134" s="19" t="s">
        <v>4532</v>
      </c>
    </row>
    <row r="135" spans="1:8" x14ac:dyDescent="0.2">
      <c r="A135" s="3">
        <v>8800</v>
      </c>
      <c r="B135" s="3" t="s">
        <v>156</v>
      </c>
      <c r="C135" s="3" t="s">
        <v>156</v>
      </c>
      <c r="D135" s="3" t="s">
        <v>7</v>
      </c>
      <c r="E135" s="3" t="str">
        <v>Hagenbuch</v>
      </c>
      <c r="G135" s="19">
        <v>1206</v>
      </c>
      <c r="H135" s="19" t="s">
        <v>4532</v>
      </c>
    </row>
    <row r="136" spans="1:8" x14ac:dyDescent="0.2">
      <c r="A136" s="3">
        <v>8703</v>
      </c>
      <c r="B136" s="3" t="s">
        <v>157</v>
      </c>
      <c r="C136" s="3" t="s">
        <v>158</v>
      </c>
      <c r="D136" s="3" t="s">
        <v>7</v>
      </c>
      <c r="E136" s="3" t="str">
        <v>Hettlingen</v>
      </c>
      <c r="G136" s="19">
        <v>1207</v>
      </c>
      <c r="H136" s="19" t="s">
        <v>4532</v>
      </c>
    </row>
    <row r="137" spans="1:8" x14ac:dyDescent="0.2">
      <c r="A137" s="3">
        <v>8704</v>
      </c>
      <c r="B137" s="3" t="s">
        <v>159</v>
      </c>
      <c r="C137" s="3" t="s">
        <v>159</v>
      </c>
      <c r="D137" s="3" t="s">
        <v>7</v>
      </c>
      <c r="E137" s="3" t="str">
        <v>Neftenbach</v>
      </c>
      <c r="G137" s="19">
        <v>1208</v>
      </c>
      <c r="H137" s="19" t="s">
        <v>4532</v>
      </c>
    </row>
    <row r="138" spans="1:8" x14ac:dyDescent="0.2">
      <c r="A138" s="3">
        <v>8634</v>
      </c>
      <c r="B138" s="3" t="s">
        <v>160</v>
      </c>
      <c r="C138" s="3" t="s">
        <v>160</v>
      </c>
      <c r="D138" s="3" t="s">
        <v>7</v>
      </c>
      <c r="E138" s="3" t="str">
        <v>Pfungen</v>
      </c>
      <c r="G138" s="19">
        <v>1209</v>
      </c>
      <c r="H138" s="19" t="s">
        <v>4532</v>
      </c>
    </row>
    <row r="139" spans="1:8" x14ac:dyDescent="0.2">
      <c r="A139" s="3">
        <v>8714</v>
      </c>
      <c r="B139" s="3" t="s">
        <v>161</v>
      </c>
      <c r="C139" s="3" t="s">
        <v>160</v>
      </c>
      <c r="D139" s="3" t="s">
        <v>7</v>
      </c>
      <c r="E139" s="3" t="str">
        <v>Rickenbach (ZH)</v>
      </c>
      <c r="G139" s="19">
        <v>1212</v>
      </c>
      <c r="H139" s="19" t="s">
        <v>4532</v>
      </c>
    </row>
    <row r="140" spans="1:8" x14ac:dyDescent="0.2">
      <c r="A140" s="3">
        <v>8127</v>
      </c>
      <c r="B140" s="3" t="s">
        <v>162</v>
      </c>
      <c r="C140" s="3" t="s">
        <v>163</v>
      </c>
      <c r="D140" s="3" t="s">
        <v>7</v>
      </c>
      <c r="E140" s="3" t="str">
        <v>Schlatt (ZH)</v>
      </c>
      <c r="G140" s="19">
        <v>1213</v>
      </c>
      <c r="H140" s="19" t="s">
        <v>4532</v>
      </c>
    </row>
    <row r="141" spans="1:8" x14ac:dyDescent="0.2">
      <c r="A141" s="3">
        <v>8700</v>
      </c>
      <c r="B141" s="3" t="s">
        <v>164</v>
      </c>
      <c r="C141" s="3" t="s">
        <v>163</v>
      </c>
      <c r="D141" s="3" t="s">
        <v>7</v>
      </c>
      <c r="E141" s="3" t="str">
        <v>Seuzach</v>
      </c>
      <c r="G141" s="19">
        <v>1214</v>
      </c>
      <c r="H141" s="19" t="s">
        <v>4532</v>
      </c>
    </row>
    <row r="142" spans="1:8" x14ac:dyDescent="0.2">
      <c r="A142" s="3">
        <v>8708</v>
      </c>
      <c r="B142" s="3" t="s">
        <v>165</v>
      </c>
      <c r="C142" s="3" t="s">
        <v>165</v>
      </c>
      <c r="D142" s="3" t="s">
        <v>7</v>
      </c>
      <c r="E142" s="3" t="str">
        <v>Turbenthal</v>
      </c>
      <c r="G142" s="19">
        <v>1215</v>
      </c>
      <c r="H142" s="19" t="s">
        <v>4532</v>
      </c>
    </row>
    <row r="143" spans="1:8" x14ac:dyDescent="0.2">
      <c r="A143" s="3">
        <v>8706</v>
      </c>
      <c r="B143" s="3" t="s">
        <v>166</v>
      </c>
      <c r="C143" s="3" t="s">
        <v>166</v>
      </c>
      <c r="D143" s="3" t="s">
        <v>7</v>
      </c>
      <c r="E143" s="3" t="str">
        <v>Winterthur</v>
      </c>
      <c r="G143" s="19">
        <v>1216</v>
      </c>
      <c r="H143" s="19" t="s">
        <v>4532</v>
      </c>
    </row>
    <row r="144" spans="1:8" x14ac:dyDescent="0.2">
      <c r="A144" s="3">
        <v>8618</v>
      </c>
      <c r="B144" s="3" t="s">
        <v>167</v>
      </c>
      <c r="C144" s="3" t="s">
        <v>167</v>
      </c>
      <c r="D144" s="3" t="s">
        <v>7</v>
      </c>
      <c r="E144" s="3" t="str">
        <v>Zell (ZH)</v>
      </c>
      <c r="G144" s="19">
        <v>1217</v>
      </c>
      <c r="H144" s="19" t="s">
        <v>4532</v>
      </c>
    </row>
    <row r="145" spans="1:8" x14ac:dyDescent="0.2">
      <c r="A145" s="3">
        <v>8712</v>
      </c>
      <c r="B145" s="3" t="s">
        <v>168</v>
      </c>
      <c r="C145" s="3" t="s">
        <v>168</v>
      </c>
      <c r="D145" s="3" t="s">
        <v>7</v>
      </c>
      <c r="E145" s="3" t="str">
        <v>Aesch (ZH)</v>
      </c>
      <c r="G145" s="19">
        <v>1218</v>
      </c>
      <c r="H145" s="19" t="s">
        <v>4532</v>
      </c>
    </row>
    <row r="146" spans="1:8" x14ac:dyDescent="0.2">
      <c r="A146" s="3">
        <v>8713</v>
      </c>
      <c r="B146" s="3" t="s">
        <v>169</v>
      </c>
      <c r="C146" s="3" t="s">
        <v>168</v>
      </c>
      <c r="D146" s="3" t="s">
        <v>7</v>
      </c>
      <c r="E146" s="3" t="str">
        <v>Birmensdorf (ZH)</v>
      </c>
      <c r="G146" s="19">
        <v>1219</v>
      </c>
      <c r="H146" s="19" t="s">
        <v>4532</v>
      </c>
    </row>
    <row r="147" spans="1:8" x14ac:dyDescent="0.2">
      <c r="A147" s="3">
        <v>8707</v>
      </c>
      <c r="B147" s="3" t="s">
        <v>170</v>
      </c>
      <c r="C147" s="3" t="s">
        <v>170</v>
      </c>
      <c r="D147" s="3" t="s">
        <v>7</v>
      </c>
      <c r="E147" s="3" t="str">
        <v>Dietikon</v>
      </c>
      <c r="G147" s="19">
        <v>1220</v>
      </c>
      <c r="H147" s="19" t="s">
        <v>4532</v>
      </c>
    </row>
    <row r="148" spans="1:8" x14ac:dyDescent="0.2">
      <c r="A148" s="3">
        <v>8126</v>
      </c>
      <c r="B148" s="3" t="s">
        <v>171</v>
      </c>
      <c r="C148" s="3" t="s">
        <v>171</v>
      </c>
      <c r="D148" s="3" t="s">
        <v>7</v>
      </c>
      <c r="E148" s="3" t="str">
        <v>Geroldswil</v>
      </c>
      <c r="G148" s="19">
        <v>1222</v>
      </c>
      <c r="H148" s="19" t="s">
        <v>4532</v>
      </c>
    </row>
    <row r="149" spans="1:8" x14ac:dyDescent="0.2">
      <c r="A149" s="3">
        <v>8125</v>
      </c>
      <c r="B149" s="3" t="s">
        <v>172</v>
      </c>
      <c r="C149" s="3" t="s">
        <v>173</v>
      </c>
      <c r="D149" s="3" t="s">
        <v>7</v>
      </c>
      <c r="E149" s="3" t="str">
        <v>Oberengstringen</v>
      </c>
      <c r="G149" s="19">
        <v>1223</v>
      </c>
      <c r="H149" s="19" t="s">
        <v>4532</v>
      </c>
    </row>
    <row r="150" spans="1:8" x14ac:dyDescent="0.2">
      <c r="A150" s="3">
        <v>8702</v>
      </c>
      <c r="B150" s="3" t="s">
        <v>173</v>
      </c>
      <c r="C150" s="3" t="s">
        <v>173</v>
      </c>
      <c r="D150" s="3" t="s">
        <v>7</v>
      </c>
      <c r="E150" s="3" t="str">
        <v>Oetwil an der Limmat</v>
      </c>
      <c r="G150" s="19">
        <v>1224</v>
      </c>
      <c r="H150" s="19" t="s">
        <v>4532</v>
      </c>
    </row>
    <row r="151" spans="1:8" x14ac:dyDescent="0.2">
      <c r="A151" s="3">
        <v>8320</v>
      </c>
      <c r="B151" s="3" t="s">
        <v>174</v>
      </c>
      <c r="C151" s="3" t="s">
        <v>174</v>
      </c>
      <c r="D151" s="3" t="s">
        <v>7</v>
      </c>
      <c r="E151" s="3" t="str">
        <v>Schlieren</v>
      </c>
      <c r="G151" s="19">
        <v>1225</v>
      </c>
      <c r="H151" s="19" t="s">
        <v>4532</v>
      </c>
    </row>
    <row r="152" spans="1:8" x14ac:dyDescent="0.2">
      <c r="A152" s="3">
        <v>8335</v>
      </c>
      <c r="B152" s="3" t="s">
        <v>175</v>
      </c>
      <c r="C152" s="3" t="s">
        <v>175</v>
      </c>
      <c r="D152" s="3" t="s">
        <v>7</v>
      </c>
      <c r="E152" s="3" t="str">
        <v>Uitikon</v>
      </c>
      <c r="G152" s="19">
        <v>1226</v>
      </c>
      <c r="H152" s="19" t="s">
        <v>4532</v>
      </c>
    </row>
    <row r="153" spans="1:8" x14ac:dyDescent="0.2">
      <c r="A153" s="3">
        <v>8310</v>
      </c>
      <c r="B153" s="3" t="s">
        <v>176</v>
      </c>
      <c r="C153" s="3" t="s">
        <v>177</v>
      </c>
      <c r="D153" s="3" t="s">
        <v>7</v>
      </c>
      <c r="E153" s="3" t="str">
        <v>Unterengstringen</v>
      </c>
      <c r="G153" s="19">
        <v>1227</v>
      </c>
      <c r="H153" s="19" t="s">
        <v>4532</v>
      </c>
    </row>
    <row r="154" spans="1:8" x14ac:dyDescent="0.2">
      <c r="A154" s="3">
        <v>8310</v>
      </c>
      <c r="B154" s="3" t="s">
        <v>178</v>
      </c>
      <c r="C154" s="3" t="s">
        <v>177</v>
      </c>
      <c r="D154" s="3" t="s">
        <v>7</v>
      </c>
      <c r="E154" s="3" t="str">
        <v>Urdorf</v>
      </c>
      <c r="G154" s="19">
        <v>1228</v>
      </c>
      <c r="H154" s="19" t="s">
        <v>4532</v>
      </c>
    </row>
    <row r="155" spans="1:8" x14ac:dyDescent="0.2">
      <c r="A155" s="3">
        <v>8312</v>
      </c>
      <c r="B155" s="3" t="s">
        <v>179</v>
      </c>
      <c r="C155" s="3" t="s">
        <v>177</v>
      </c>
      <c r="D155" s="3" t="s">
        <v>7</v>
      </c>
      <c r="E155" s="3" t="str">
        <v>Weiningen (ZH)</v>
      </c>
      <c r="G155" s="19">
        <v>1231</v>
      </c>
      <c r="H155" s="19" t="s">
        <v>4532</v>
      </c>
    </row>
    <row r="156" spans="1:8" x14ac:dyDescent="0.2">
      <c r="A156" s="3">
        <v>8315</v>
      </c>
      <c r="B156" s="3" t="s">
        <v>177</v>
      </c>
      <c r="C156" s="3" t="s">
        <v>177</v>
      </c>
      <c r="D156" s="3" t="s">
        <v>7</v>
      </c>
      <c r="E156" s="3" t="str">
        <v>Zürich</v>
      </c>
      <c r="G156" s="19">
        <v>1232</v>
      </c>
      <c r="H156" s="19" t="s">
        <v>4532</v>
      </c>
    </row>
    <row r="157" spans="1:8" x14ac:dyDescent="0.2">
      <c r="A157" s="3">
        <v>8317</v>
      </c>
      <c r="B157" s="3" t="s">
        <v>180</v>
      </c>
      <c r="C157" s="3" t="s">
        <v>177</v>
      </c>
      <c r="D157" s="3" t="s">
        <v>7</v>
      </c>
      <c r="E157" s="3" t="str">
        <v>Stammheim</v>
      </c>
      <c r="G157" s="19">
        <v>1233</v>
      </c>
      <c r="H157" s="19" t="s">
        <v>4532</v>
      </c>
    </row>
    <row r="158" spans="1:8" x14ac:dyDescent="0.2">
      <c r="A158" s="3">
        <v>8330</v>
      </c>
      <c r="B158" s="3" t="s">
        <v>181</v>
      </c>
      <c r="C158" s="3" t="s">
        <v>182</v>
      </c>
      <c r="D158" s="3" t="s">
        <v>7</v>
      </c>
      <c r="E158" s="3" t="str">
        <v>Wädenswil</v>
      </c>
      <c r="G158" s="19">
        <v>1234</v>
      </c>
      <c r="H158" s="19" t="s">
        <v>4532</v>
      </c>
    </row>
    <row r="159" spans="1:8" x14ac:dyDescent="0.2">
      <c r="A159" s="3">
        <v>8331</v>
      </c>
      <c r="B159" s="3" t="s">
        <v>183</v>
      </c>
      <c r="C159" s="3" t="s">
        <v>182</v>
      </c>
      <c r="D159" s="3" t="s">
        <v>7</v>
      </c>
      <c r="E159" s="3" t="str">
        <v>Elgg</v>
      </c>
      <c r="G159" s="19">
        <v>1236</v>
      </c>
      <c r="H159" s="19" t="s">
        <v>4532</v>
      </c>
    </row>
    <row r="160" spans="1:8" x14ac:dyDescent="0.2">
      <c r="A160" s="3">
        <v>8322</v>
      </c>
      <c r="B160" s="3" t="s">
        <v>184</v>
      </c>
      <c r="C160" s="3" t="s">
        <v>185</v>
      </c>
      <c r="D160" s="3" t="s">
        <v>7</v>
      </c>
      <c r="E160" s="3" t="str">
        <v>Horgen</v>
      </c>
      <c r="G160" s="19">
        <v>1237</v>
      </c>
      <c r="H160" s="19" t="s">
        <v>4532</v>
      </c>
    </row>
    <row r="161" spans="1:8" x14ac:dyDescent="0.2">
      <c r="A161" s="3">
        <v>8322</v>
      </c>
      <c r="B161" s="3" t="s">
        <v>186</v>
      </c>
      <c r="C161" s="3" t="s">
        <v>185</v>
      </c>
      <c r="D161" s="3" t="s">
        <v>7</v>
      </c>
      <c r="E161" s="3" t="str">
        <v>Illnau-Effretikon</v>
      </c>
      <c r="G161" s="19">
        <v>1239</v>
      </c>
      <c r="H161" s="19" t="s">
        <v>4532</v>
      </c>
    </row>
    <row r="162" spans="1:8" x14ac:dyDescent="0.2">
      <c r="A162" s="3">
        <v>8332</v>
      </c>
      <c r="B162" s="3" t="s">
        <v>185</v>
      </c>
      <c r="C162" s="3" t="s">
        <v>185</v>
      </c>
      <c r="D162" s="3" t="s">
        <v>7</v>
      </c>
      <c r="E162" s="3" t="str">
        <v>Bauma</v>
      </c>
      <c r="G162" s="19">
        <v>1241</v>
      </c>
      <c r="H162" s="19" t="s">
        <v>4532</v>
      </c>
    </row>
    <row r="163" spans="1:8" x14ac:dyDescent="0.2">
      <c r="A163" s="3">
        <v>8332</v>
      </c>
      <c r="B163" s="3" t="s">
        <v>187</v>
      </c>
      <c r="C163" s="3" t="s">
        <v>185</v>
      </c>
      <c r="D163" s="3" t="s">
        <v>7</v>
      </c>
      <c r="E163" s="3" t="str">
        <v>Wiesendangen</v>
      </c>
      <c r="G163" s="19">
        <v>1242</v>
      </c>
      <c r="H163" s="19" t="s">
        <v>4532</v>
      </c>
    </row>
    <row r="164" spans="1:8" x14ac:dyDescent="0.2">
      <c r="A164" s="3">
        <v>8484</v>
      </c>
      <c r="B164" s="3" t="s">
        <v>188</v>
      </c>
      <c r="C164" s="3" t="s">
        <v>188</v>
      </c>
      <c r="D164" s="3" t="s">
        <v>7</v>
      </c>
      <c r="E164" s="3" t="str">
        <v>Aarberg</v>
      </c>
      <c r="G164" s="19">
        <v>1243</v>
      </c>
      <c r="H164" s="19" t="s">
        <v>4532</v>
      </c>
    </row>
    <row r="165" spans="1:8" x14ac:dyDescent="0.2">
      <c r="A165" s="3">
        <v>8484</v>
      </c>
      <c r="B165" s="3" t="s">
        <v>189</v>
      </c>
      <c r="C165" s="3" t="s">
        <v>188</v>
      </c>
      <c r="D165" s="3" t="s">
        <v>7</v>
      </c>
      <c r="E165" s="3" t="str">
        <v>Bargen (BE)</v>
      </c>
      <c r="G165" s="19">
        <v>1244</v>
      </c>
      <c r="H165" s="19" t="s">
        <v>4532</v>
      </c>
    </row>
    <row r="166" spans="1:8" x14ac:dyDescent="0.2">
      <c r="A166" s="3">
        <v>8484</v>
      </c>
      <c r="B166" s="3" t="s">
        <v>190</v>
      </c>
      <c r="C166" s="3" t="s">
        <v>188</v>
      </c>
      <c r="D166" s="3" t="s">
        <v>7</v>
      </c>
      <c r="E166" s="3" t="str">
        <v>Grossaffoltern</v>
      </c>
      <c r="G166" s="19">
        <v>1245</v>
      </c>
      <c r="H166" s="19" t="s">
        <v>4532</v>
      </c>
    </row>
    <row r="167" spans="1:8" x14ac:dyDescent="0.2">
      <c r="A167" s="3">
        <v>8492</v>
      </c>
      <c r="B167" s="3" t="s">
        <v>191</v>
      </c>
      <c r="C167" s="3" t="s">
        <v>191</v>
      </c>
      <c r="D167" s="3" t="s">
        <v>7</v>
      </c>
      <c r="E167" s="3" t="str">
        <v>Kallnach</v>
      </c>
      <c r="G167" s="19">
        <v>1246</v>
      </c>
      <c r="H167" s="19" t="s">
        <v>4532</v>
      </c>
    </row>
    <row r="168" spans="1:8" x14ac:dyDescent="0.2">
      <c r="A168" s="3">
        <v>8489</v>
      </c>
      <c r="B168" s="3" t="s">
        <v>192</v>
      </c>
      <c r="C168" s="3" t="s">
        <v>192</v>
      </c>
      <c r="D168" s="3" t="s">
        <v>7</v>
      </c>
      <c r="E168" s="3" t="str">
        <v>Kappelen</v>
      </c>
      <c r="G168" s="19">
        <v>1247</v>
      </c>
      <c r="H168" s="19" t="s">
        <v>4532</v>
      </c>
    </row>
    <row r="169" spans="1:8" x14ac:dyDescent="0.2">
      <c r="A169" s="3">
        <v>8489</v>
      </c>
      <c r="B169" s="3" t="s">
        <v>193</v>
      </c>
      <c r="C169" s="3" t="s">
        <v>192</v>
      </c>
      <c r="D169" s="3" t="s">
        <v>7</v>
      </c>
      <c r="E169" s="3" t="str">
        <v>Lyss</v>
      </c>
      <c r="G169" s="19">
        <v>1248</v>
      </c>
      <c r="H169" s="19" t="s">
        <v>4532</v>
      </c>
    </row>
    <row r="170" spans="1:8" x14ac:dyDescent="0.2">
      <c r="A170" s="3">
        <v>8489</v>
      </c>
      <c r="B170" s="3" t="s">
        <v>194</v>
      </c>
      <c r="C170" s="3" t="s">
        <v>192</v>
      </c>
      <c r="D170" s="3" t="s">
        <v>7</v>
      </c>
      <c r="E170" s="3" t="str">
        <v>Meikirch</v>
      </c>
      <c r="G170" s="19">
        <v>1251</v>
      </c>
      <c r="H170" s="19" t="s">
        <v>4532</v>
      </c>
    </row>
    <row r="171" spans="1:8" x14ac:dyDescent="0.2">
      <c r="A171" s="3">
        <v>8044</v>
      </c>
      <c r="B171" s="3" t="s">
        <v>195</v>
      </c>
      <c r="C171" s="3" t="s">
        <v>196</v>
      </c>
      <c r="D171" s="3" t="s">
        <v>7</v>
      </c>
      <c r="E171" s="3" t="str">
        <v>Radelfingen</v>
      </c>
      <c r="G171" s="19">
        <v>1252</v>
      </c>
      <c r="H171" s="19" t="s">
        <v>4532</v>
      </c>
    </row>
    <row r="172" spans="1:8" x14ac:dyDescent="0.2">
      <c r="A172" s="3">
        <v>8600</v>
      </c>
      <c r="B172" s="3" t="s">
        <v>196</v>
      </c>
      <c r="C172" s="3" t="s">
        <v>196</v>
      </c>
      <c r="D172" s="3" t="s">
        <v>7</v>
      </c>
      <c r="E172" s="3" t="str">
        <v>Rapperswil (BE)</v>
      </c>
      <c r="G172" s="19">
        <v>1253</v>
      </c>
      <c r="H172" s="19" t="s">
        <v>4532</v>
      </c>
    </row>
    <row r="173" spans="1:8" x14ac:dyDescent="0.2">
      <c r="A173" s="3">
        <v>8132</v>
      </c>
      <c r="B173" s="3" t="s">
        <v>197</v>
      </c>
      <c r="C173" s="3" t="s">
        <v>198</v>
      </c>
      <c r="D173" s="3" t="s">
        <v>7</v>
      </c>
      <c r="E173" s="3" t="str">
        <v>Schüpfen</v>
      </c>
      <c r="G173" s="19">
        <v>1254</v>
      </c>
      <c r="H173" s="19" t="s">
        <v>4532</v>
      </c>
    </row>
    <row r="174" spans="1:8" x14ac:dyDescent="0.2">
      <c r="A174" s="3">
        <v>8132</v>
      </c>
      <c r="B174" s="3" t="s">
        <v>199</v>
      </c>
      <c r="C174" s="3" t="s">
        <v>198</v>
      </c>
      <c r="D174" s="3" t="s">
        <v>7</v>
      </c>
      <c r="E174" s="3" t="str">
        <v>Seedorf (BE)</v>
      </c>
      <c r="G174" s="19">
        <v>1255</v>
      </c>
      <c r="H174" s="19" t="s">
        <v>4532</v>
      </c>
    </row>
    <row r="175" spans="1:8" x14ac:dyDescent="0.2">
      <c r="A175" s="3">
        <v>8133</v>
      </c>
      <c r="B175" s="3" t="s">
        <v>200</v>
      </c>
      <c r="C175" s="3" t="s">
        <v>198</v>
      </c>
      <c r="D175" s="3" t="s">
        <v>7</v>
      </c>
      <c r="E175" s="3" t="str">
        <v>Aarwangen</v>
      </c>
      <c r="G175" s="19">
        <v>1256</v>
      </c>
      <c r="H175" s="19" t="s">
        <v>4532</v>
      </c>
    </row>
    <row r="176" spans="1:8" x14ac:dyDescent="0.2">
      <c r="A176" s="3">
        <v>8117</v>
      </c>
      <c r="B176" s="3" t="s">
        <v>201</v>
      </c>
      <c r="C176" s="3" t="s">
        <v>201</v>
      </c>
      <c r="D176" s="3" t="s">
        <v>7</v>
      </c>
      <c r="E176" s="3" t="str">
        <v>Auswil</v>
      </c>
      <c r="G176" s="19">
        <v>1257</v>
      </c>
      <c r="H176" s="19" t="s">
        <v>4532</v>
      </c>
    </row>
    <row r="177" spans="1:8" x14ac:dyDescent="0.2">
      <c r="A177" s="3">
        <v>8118</v>
      </c>
      <c r="B177" s="3" t="s">
        <v>202</v>
      </c>
      <c r="C177" s="3" t="s">
        <v>201</v>
      </c>
      <c r="D177" s="3" t="s">
        <v>7</v>
      </c>
      <c r="E177" s="3" t="str">
        <v>Bannwil</v>
      </c>
      <c r="G177" s="19">
        <v>1258</v>
      </c>
      <c r="H177" s="19" t="s">
        <v>4532</v>
      </c>
    </row>
    <row r="178" spans="1:8" x14ac:dyDescent="0.2">
      <c r="A178" s="3">
        <v>8121</v>
      </c>
      <c r="B178" s="3" t="s">
        <v>203</v>
      </c>
      <c r="C178" s="3" t="s">
        <v>201</v>
      </c>
      <c r="D178" s="3" t="s">
        <v>7</v>
      </c>
      <c r="E178" s="3" t="str">
        <v>Bleienbach</v>
      </c>
      <c r="G178" s="19">
        <v>1260</v>
      </c>
      <c r="H178" s="19" t="s">
        <v>4532</v>
      </c>
    </row>
    <row r="179" spans="1:8" x14ac:dyDescent="0.2">
      <c r="A179" s="3">
        <v>8606</v>
      </c>
      <c r="B179" s="3" t="s">
        <v>204</v>
      </c>
      <c r="C179" s="3" t="s">
        <v>204</v>
      </c>
      <c r="D179" s="3" t="s">
        <v>7</v>
      </c>
      <c r="E179" s="3" t="str">
        <v>Busswil bei Melchnau</v>
      </c>
      <c r="G179" s="19">
        <v>1261</v>
      </c>
      <c r="H179" s="19" t="s">
        <v>4532</v>
      </c>
    </row>
    <row r="180" spans="1:8" x14ac:dyDescent="0.2">
      <c r="A180" s="3">
        <v>8122</v>
      </c>
      <c r="B180" s="3" t="s">
        <v>205</v>
      </c>
      <c r="C180" s="3" t="s">
        <v>206</v>
      </c>
      <c r="D180" s="3" t="s">
        <v>7</v>
      </c>
      <c r="E180" s="3" t="str">
        <v>Gondiswil</v>
      </c>
      <c r="G180" s="19">
        <v>1262</v>
      </c>
      <c r="H180" s="19" t="s">
        <v>4532</v>
      </c>
    </row>
    <row r="181" spans="1:8" x14ac:dyDescent="0.2">
      <c r="A181" s="3">
        <v>8123</v>
      </c>
      <c r="B181" s="3" t="s">
        <v>207</v>
      </c>
      <c r="C181" s="3" t="s">
        <v>206</v>
      </c>
      <c r="D181" s="3" t="s">
        <v>7</v>
      </c>
      <c r="E181" s="3" t="str">
        <v>Langenthal</v>
      </c>
      <c r="G181" s="19">
        <v>1263</v>
      </c>
      <c r="H181" s="19" t="s">
        <v>4532</v>
      </c>
    </row>
    <row r="182" spans="1:8" x14ac:dyDescent="0.2">
      <c r="A182" s="3">
        <v>8124</v>
      </c>
      <c r="B182" s="3" t="s">
        <v>206</v>
      </c>
      <c r="C182" s="3" t="s">
        <v>206</v>
      </c>
      <c r="D182" s="3" t="s">
        <v>7</v>
      </c>
      <c r="E182" s="3" t="str">
        <v>Lotzwil</v>
      </c>
      <c r="G182" s="19">
        <v>1264</v>
      </c>
      <c r="H182" s="19" t="s">
        <v>4533</v>
      </c>
    </row>
    <row r="183" spans="1:8" x14ac:dyDescent="0.2">
      <c r="A183" s="3">
        <v>8617</v>
      </c>
      <c r="B183" s="3" t="s">
        <v>208</v>
      </c>
      <c r="C183" s="3" t="s">
        <v>208</v>
      </c>
      <c r="D183" s="3" t="s">
        <v>7</v>
      </c>
      <c r="E183" s="3" t="str">
        <v>Madiswil</v>
      </c>
      <c r="G183" s="19">
        <v>1265</v>
      </c>
      <c r="H183" s="19" t="s">
        <v>4533</v>
      </c>
    </row>
    <row r="184" spans="1:8" x14ac:dyDescent="0.2">
      <c r="A184" s="3">
        <v>8603</v>
      </c>
      <c r="B184" s="3" t="s">
        <v>209</v>
      </c>
      <c r="C184" s="3" t="s">
        <v>209</v>
      </c>
      <c r="D184" s="3" t="s">
        <v>7</v>
      </c>
      <c r="E184" s="3" t="str">
        <v>Melchnau</v>
      </c>
      <c r="G184" s="19">
        <v>1266</v>
      </c>
      <c r="H184" s="19" t="s">
        <v>4532</v>
      </c>
    </row>
    <row r="185" spans="1:8" x14ac:dyDescent="0.2">
      <c r="A185" s="3">
        <v>8606</v>
      </c>
      <c r="B185" s="3" t="s">
        <v>210</v>
      </c>
      <c r="C185" s="3" t="s">
        <v>211</v>
      </c>
      <c r="D185" s="3" t="s">
        <v>7</v>
      </c>
      <c r="E185" s="3" t="str">
        <v>Oeschenbach</v>
      </c>
      <c r="G185" s="19">
        <v>1267</v>
      </c>
      <c r="H185" s="19" t="s">
        <v>4532</v>
      </c>
    </row>
    <row r="186" spans="1:8" x14ac:dyDescent="0.2">
      <c r="A186" s="3">
        <v>8610</v>
      </c>
      <c r="B186" s="3" t="s">
        <v>211</v>
      </c>
      <c r="C186" s="3" t="s">
        <v>211</v>
      </c>
      <c r="D186" s="3" t="s">
        <v>7</v>
      </c>
      <c r="E186" s="3" t="str">
        <v>Reisiswil</v>
      </c>
      <c r="G186" s="19">
        <v>1268</v>
      </c>
      <c r="H186" s="19" t="s">
        <v>4532</v>
      </c>
    </row>
    <row r="187" spans="1:8" x14ac:dyDescent="0.2">
      <c r="A187" s="3">
        <v>8614</v>
      </c>
      <c r="B187" s="3" t="s">
        <v>212</v>
      </c>
      <c r="C187" s="3" t="s">
        <v>211</v>
      </c>
      <c r="D187" s="3" t="s">
        <v>7</v>
      </c>
      <c r="E187" s="3" t="str">
        <v>Roggwil (BE)</v>
      </c>
      <c r="G187" s="19">
        <v>1269</v>
      </c>
      <c r="H187" s="19" t="s">
        <v>4532</v>
      </c>
    </row>
    <row r="188" spans="1:8" x14ac:dyDescent="0.2">
      <c r="A188" s="3">
        <v>8615</v>
      </c>
      <c r="B188" s="3" t="s">
        <v>213</v>
      </c>
      <c r="C188" s="3" t="s">
        <v>211</v>
      </c>
      <c r="D188" s="3" t="s">
        <v>7</v>
      </c>
      <c r="E188" s="3" t="str">
        <v>Rohrbach</v>
      </c>
      <c r="G188" s="19">
        <v>1270</v>
      </c>
      <c r="H188" s="19" t="s">
        <v>4532</v>
      </c>
    </row>
    <row r="189" spans="1:8" x14ac:dyDescent="0.2">
      <c r="A189" s="3">
        <v>8615</v>
      </c>
      <c r="B189" s="3" t="s">
        <v>214</v>
      </c>
      <c r="C189" s="3" t="s">
        <v>211</v>
      </c>
      <c r="D189" s="3" t="s">
        <v>7</v>
      </c>
      <c r="E189" s="3" t="str">
        <v>Rohrbachgraben</v>
      </c>
      <c r="G189" s="19">
        <v>1271</v>
      </c>
      <c r="H189" s="19" t="s">
        <v>4532</v>
      </c>
    </row>
    <row r="190" spans="1:8" x14ac:dyDescent="0.2">
      <c r="A190" s="3">
        <v>8616</v>
      </c>
      <c r="B190" s="3" t="s">
        <v>215</v>
      </c>
      <c r="C190" s="3" t="s">
        <v>211</v>
      </c>
      <c r="D190" s="3" t="s">
        <v>7</v>
      </c>
      <c r="E190" s="3" t="str">
        <v>Rütschelen</v>
      </c>
      <c r="G190" s="19">
        <v>1272</v>
      </c>
      <c r="H190" s="19" t="s">
        <v>4532</v>
      </c>
    </row>
    <row r="191" spans="1:8" x14ac:dyDescent="0.2">
      <c r="A191" s="3">
        <v>8604</v>
      </c>
      <c r="B191" s="3" t="s">
        <v>216</v>
      </c>
      <c r="C191" s="3" t="s">
        <v>216</v>
      </c>
      <c r="D191" s="3" t="s">
        <v>7</v>
      </c>
      <c r="E191" s="3" t="str">
        <v>Schwarzhäusern</v>
      </c>
      <c r="G191" s="19">
        <v>1273</v>
      </c>
      <c r="H191" s="19" t="s">
        <v>4532</v>
      </c>
    </row>
    <row r="192" spans="1:8" x14ac:dyDescent="0.2">
      <c r="A192" s="3">
        <v>8605</v>
      </c>
      <c r="B192" s="3" t="s">
        <v>217</v>
      </c>
      <c r="C192" s="3" t="s">
        <v>216</v>
      </c>
      <c r="D192" s="3" t="s">
        <v>7</v>
      </c>
      <c r="E192" s="3" t="str">
        <v>Thunstetten</v>
      </c>
      <c r="G192" s="19">
        <v>1274</v>
      </c>
      <c r="H192" s="19" t="s">
        <v>4532</v>
      </c>
    </row>
    <row r="193" spans="1:8" x14ac:dyDescent="0.2">
      <c r="A193" s="3">
        <v>8306</v>
      </c>
      <c r="B193" s="3" t="s">
        <v>218</v>
      </c>
      <c r="C193" s="3" t="s">
        <v>219</v>
      </c>
      <c r="D193" s="3" t="s">
        <v>7</v>
      </c>
      <c r="E193" s="3" t="str">
        <v>Ursenbach</v>
      </c>
      <c r="G193" s="19">
        <v>1275</v>
      </c>
      <c r="H193" s="19" t="s">
        <v>4532</v>
      </c>
    </row>
    <row r="194" spans="1:8" x14ac:dyDescent="0.2">
      <c r="A194" s="3">
        <v>8602</v>
      </c>
      <c r="B194" s="3" t="s">
        <v>220</v>
      </c>
      <c r="C194" s="3" t="s">
        <v>219</v>
      </c>
      <c r="D194" s="3" t="s">
        <v>7</v>
      </c>
      <c r="E194" s="3" t="str">
        <v>Wynau</v>
      </c>
      <c r="G194" s="19">
        <v>1276</v>
      </c>
      <c r="H194" s="19" t="s">
        <v>4532</v>
      </c>
    </row>
    <row r="195" spans="1:8" x14ac:dyDescent="0.2">
      <c r="A195" s="3">
        <v>8479</v>
      </c>
      <c r="B195" s="3" t="s">
        <v>221</v>
      </c>
      <c r="C195" s="3" t="s">
        <v>221</v>
      </c>
      <c r="D195" s="3" t="s">
        <v>7</v>
      </c>
      <c r="E195" s="3" t="str">
        <v>Bern</v>
      </c>
      <c r="G195" s="19">
        <v>1277</v>
      </c>
      <c r="H195" s="19" t="s">
        <v>4532</v>
      </c>
    </row>
    <row r="196" spans="1:8" x14ac:dyDescent="0.2">
      <c r="A196" s="3">
        <v>8311</v>
      </c>
      <c r="B196" s="3" t="s">
        <v>222</v>
      </c>
      <c r="C196" s="3" t="s">
        <v>222</v>
      </c>
      <c r="D196" s="3" t="s">
        <v>7</v>
      </c>
      <c r="E196" s="3" t="str">
        <v>Bolligen</v>
      </c>
      <c r="G196" s="19">
        <v>1278</v>
      </c>
      <c r="H196" s="19" t="s">
        <v>4532</v>
      </c>
    </row>
    <row r="197" spans="1:8" x14ac:dyDescent="0.2">
      <c r="A197" s="3">
        <v>8471</v>
      </c>
      <c r="B197" s="3" t="s">
        <v>223</v>
      </c>
      <c r="C197" s="3" t="s">
        <v>224</v>
      </c>
      <c r="D197" s="3" t="s">
        <v>7</v>
      </c>
      <c r="E197" s="3" t="str">
        <v>Bremgarten bei Bern</v>
      </c>
      <c r="G197" s="19">
        <v>1279</v>
      </c>
      <c r="H197" s="19" t="s">
        <v>4532</v>
      </c>
    </row>
    <row r="198" spans="1:8" x14ac:dyDescent="0.2">
      <c r="A198" s="3">
        <v>8471</v>
      </c>
      <c r="B198" s="3" t="s">
        <v>224</v>
      </c>
      <c r="C198" s="3" t="s">
        <v>224</v>
      </c>
      <c r="D198" s="3" t="s">
        <v>7</v>
      </c>
      <c r="E198" s="3" t="str">
        <v>Kirchlindach</v>
      </c>
      <c r="G198" s="19">
        <v>1281</v>
      </c>
      <c r="H198" s="19" t="s">
        <v>4532</v>
      </c>
    </row>
    <row r="199" spans="1:8" x14ac:dyDescent="0.2">
      <c r="A199" s="3">
        <v>8471</v>
      </c>
      <c r="B199" s="3" t="s">
        <v>225</v>
      </c>
      <c r="C199" s="3" t="s">
        <v>224</v>
      </c>
      <c r="D199" s="3" t="s">
        <v>7</v>
      </c>
      <c r="E199" s="3" t="str">
        <v>Köniz</v>
      </c>
      <c r="G199" s="19">
        <v>1283</v>
      </c>
      <c r="H199" s="19" t="s">
        <v>4532</v>
      </c>
    </row>
    <row r="200" spans="1:8" x14ac:dyDescent="0.2">
      <c r="A200" s="3">
        <v>8471</v>
      </c>
      <c r="B200" s="3" t="s">
        <v>226</v>
      </c>
      <c r="C200" s="3" t="s">
        <v>224</v>
      </c>
      <c r="D200" s="3" t="s">
        <v>7</v>
      </c>
      <c r="E200" s="3" t="str">
        <v>Muri bei Bern</v>
      </c>
      <c r="G200" s="19">
        <v>1284</v>
      </c>
      <c r="H200" s="19" t="s">
        <v>4532</v>
      </c>
    </row>
    <row r="201" spans="1:8" x14ac:dyDescent="0.2">
      <c r="A201" s="3">
        <v>8471</v>
      </c>
      <c r="B201" s="3" t="s">
        <v>227</v>
      </c>
      <c r="C201" s="3" t="s">
        <v>224</v>
      </c>
      <c r="D201" s="3" t="s">
        <v>7</v>
      </c>
      <c r="E201" s="3" t="str">
        <v>Oberbalm</v>
      </c>
      <c r="G201" s="19">
        <v>1285</v>
      </c>
      <c r="H201" s="19" t="s">
        <v>4532</v>
      </c>
    </row>
    <row r="202" spans="1:8" x14ac:dyDescent="0.2">
      <c r="A202" s="3">
        <v>8421</v>
      </c>
      <c r="B202" s="3" t="s">
        <v>228</v>
      </c>
      <c r="C202" s="3" t="s">
        <v>228</v>
      </c>
      <c r="D202" s="3" t="s">
        <v>7</v>
      </c>
      <c r="E202" s="3" t="str">
        <v>Stettlen</v>
      </c>
      <c r="G202" s="19">
        <v>1286</v>
      </c>
      <c r="H202" s="19" t="s">
        <v>4532</v>
      </c>
    </row>
    <row r="203" spans="1:8" x14ac:dyDescent="0.2">
      <c r="A203" s="3">
        <v>8474</v>
      </c>
      <c r="B203" s="3" t="s">
        <v>229</v>
      </c>
      <c r="C203" s="3" t="s">
        <v>229</v>
      </c>
      <c r="D203" s="3" t="s">
        <v>7</v>
      </c>
      <c r="E203" s="3" t="str">
        <v>Vechigen</v>
      </c>
      <c r="G203" s="19">
        <v>1287</v>
      </c>
      <c r="H203" s="19" t="s">
        <v>4532</v>
      </c>
    </row>
    <row r="204" spans="1:8" x14ac:dyDescent="0.2">
      <c r="A204" s="3">
        <v>8548</v>
      </c>
      <c r="B204" s="3" t="s">
        <v>230</v>
      </c>
      <c r="C204" s="3" t="s">
        <v>230</v>
      </c>
      <c r="D204" s="3" t="s">
        <v>7</v>
      </c>
      <c r="E204" s="3" t="str">
        <v>Wohlen bei Bern</v>
      </c>
      <c r="G204" s="19">
        <v>1288</v>
      </c>
      <c r="H204" s="19" t="s">
        <v>4532</v>
      </c>
    </row>
    <row r="205" spans="1:8" x14ac:dyDescent="0.2">
      <c r="A205" s="3">
        <v>8352</v>
      </c>
      <c r="B205" s="3" t="s">
        <v>231</v>
      </c>
      <c r="C205" s="3" t="s">
        <v>231</v>
      </c>
      <c r="D205" s="3" t="s">
        <v>7</v>
      </c>
      <c r="E205" s="3" t="str">
        <v>Zollikofen</v>
      </c>
      <c r="G205" s="19">
        <v>1290</v>
      </c>
      <c r="H205" s="19" t="s">
        <v>4532</v>
      </c>
    </row>
    <row r="206" spans="1:8" x14ac:dyDescent="0.2">
      <c r="A206" s="3">
        <v>8523</v>
      </c>
      <c r="B206" s="3" t="s">
        <v>232</v>
      </c>
      <c r="C206" s="3" t="s">
        <v>233</v>
      </c>
      <c r="D206" s="3" t="s">
        <v>7</v>
      </c>
      <c r="E206" s="3" t="str">
        <v>Ittigen</v>
      </c>
      <c r="G206" s="19">
        <v>1291</v>
      </c>
      <c r="H206" s="19" t="s">
        <v>4532</v>
      </c>
    </row>
    <row r="207" spans="1:8" x14ac:dyDescent="0.2">
      <c r="A207" s="3">
        <v>8442</v>
      </c>
      <c r="B207" s="3" t="s">
        <v>234</v>
      </c>
      <c r="C207" s="3" t="s">
        <v>234</v>
      </c>
      <c r="D207" s="3" t="s">
        <v>7</v>
      </c>
      <c r="E207" s="3" t="str">
        <v>Ostermundigen</v>
      </c>
      <c r="G207" s="19">
        <v>1292</v>
      </c>
      <c r="H207" s="19" t="s">
        <v>4532</v>
      </c>
    </row>
    <row r="208" spans="1:8" x14ac:dyDescent="0.2">
      <c r="A208" s="3">
        <v>8412</v>
      </c>
      <c r="B208" s="3" t="s">
        <v>235</v>
      </c>
      <c r="C208" s="3" t="s">
        <v>236</v>
      </c>
      <c r="D208" s="3" t="s">
        <v>7</v>
      </c>
      <c r="E208" s="3" t="str">
        <v>Biel/Bienne</v>
      </c>
      <c r="G208" s="19">
        <v>1293</v>
      </c>
      <c r="H208" s="19" t="s">
        <v>4532</v>
      </c>
    </row>
    <row r="209" spans="1:8" x14ac:dyDescent="0.2">
      <c r="A209" s="3">
        <v>8412</v>
      </c>
      <c r="B209" s="3" t="s">
        <v>237</v>
      </c>
      <c r="C209" s="3" t="s">
        <v>236</v>
      </c>
      <c r="D209" s="3" t="s">
        <v>7</v>
      </c>
      <c r="E209" s="3" t="str">
        <v>Evilard</v>
      </c>
      <c r="G209" s="19">
        <v>1294</v>
      </c>
      <c r="H209" s="19" t="s">
        <v>4532</v>
      </c>
    </row>
    <row r="210" spans="1:8" x14ac:dyDescent="0.2">
      <c r="A210" s="3">
        <v>8412</v>
      </c>
      <c r="B210" s="3" t="s">
        <v>238</v>
      </c>
      <c r="C210" s="3" t="s">
        <v>236</v>
      </c>
      <c r="D210" s="3" t="s">
        <v>7</v>
      </c>
      <c r="E210" s="3" t="str">
        <v>Arch</v>
      </c>
      <c r="G210" s="19">
        <v>1295</v>
      </c>
      <c r="H210" s="19" t="s">
        <v>4532</v>
      </c>
    </row>
    <row r="211" spans="1:8" x14ac:dyDescent="0.2">
      <c r="A211" s="3">
        <v>8413</v>
      </c>
      <c r="B211" s="3" t="s">
        <v>236</v>
      </c>
      <c r="C211" s="3" t="s">
        <v>236</v>
      </c>
      <c r="D211" s="3" t="s">
        <v>7</v>
      </c>
      <c r="E211" s="3" t="str">
        <v>Büetigen</v>
      </c>
      <c r="G211" s="19">
        <v>1296</v>
      </c>
      <c r="H211" s="19" t="s">
        <v>4532</v>
      </c>
    </row>
    <row r="212" spans="1:8" x14ac:dyDescent="0.2">
      <c r="A212" s="3">
        <v>8422</v>
      </c>
      <c r="B212" s="3" t="s">
        <v>239</v>
      </c>
      <c r="C212" s="3" t="s">
        <v>239</v>
      </c>
      <c r="D212" s="3" t="s">
        <v>7</v>
      </c>
      <c r="E212" s="3" t="str">
        <v>Büren an der Aare</v>
      </c>
      <c r="G212" s="19">
        <v>1297</v>
      </c>
      <c r="H212" s="19" t="s">
        <v>4532</v>
      </c>
    </row>
    <row r="213" spans="1:8" x14ac:dyDescent="0.2">
      <c r="A213" s="3">
        <v>8545</v>
      </c>
      <c r="B213" s="3" t="s">
        <v>240</v>
      </c>
      <c r="C213" s="3" t="s">
        <v>241</v>
      </c>
      <c r="D213" s="3" t="s">
        <v>7</v>
      </c>
      <c r="E213" s="3" t="str">
        <v>Diessbach bei Büren</v>
      </c>
      <c r="G213" s="19">
        <v>1298</v>
      </c>
      <c r="H213" s="19" t="s">
        <v>4532</v>
      </c>
    </row>
    <row r="214" spans="1:8" x14ac:dyDescent="0.2">
      <c r="A214" s="3">
        <v>8545</v>
      </c>
      <c r="B214" s="3" t="s">
        <v>242</v>
      </c>
      <c r="C214" s="3" t="s">
        <v>241</v>
      </c>
      <c r="D214" s="3" t="s">
        <v>7</v>
      </c>
      <c r="E214" s="3" t="str">
        <v>Dotzigen</v>
      </c>
      <c r="G214" s="19">
        <v>1299</v>
      </c>
      <c r="H214" s="19" t="s">
        <v>4532</v>
      </c>
    </row>
    <row r="215" spans="1:8" x14ac:dyDescent="0.2">
      <c r="A215" s="3">
        <v>8418</v>
      </c>
      <c r="B215" s="3" t="s">
        <v>243</v>
      </c>
      <c r="C215" s="3" t="s">
        <v>244</v>
      </c>
      <c r="D215" s="3" t="s">
        <v>7</v>
      </c>
      <c r="E215" s="3" t="str">
        <v>Lengnau (BE)</v>
      </c>
      <c r="G215" s="19">
        <v>1302</v>
      </c>
      <c r="H215" s="19" t="s">
        <v>4530</v>
      </c>
    </row>
    <row r="216" spans="1:8" x14ac:dyDescent="0.2">
      <c r="A216" s="3">
        <v>8472</v>
      </c>
      <c r="B216" s="3" t="s">
        <v>245</v>
      </c>
      <c r="C216" s="3" t="s">
        <v>245</v>
      </c>
      <c r="D216" s="3" t="s">
        <v>7</v>
      </c>
      <c r="E216" s="3" t="str">
        <v>Leuzigen</v>
      </c>
      <c r="G216" s="19">
        <v>1303</v>
      </c>
      <c r="H216" s="19" t="s">
        <v>4530</v>
      </c>
    </row>
    <row r="217" spans="1:8" x14ac:dyDescent="0.2">
      <c r="A217" s="3">
        <v>8488</v>
      </c>
      <c r="B217" s="3" t="s">
        <v>246</v>
      </c>
      <c r="C217" s="3" t="s">
        <v>246</v>
      </c>
      <c r="D217" s="3" t="s">
        <v>7</v>
      </c>
      <c r="E217" s="3" t="str">
        <v>Meienried</v>
      </c>
      <c r="G217" s="19">
        <v>1304</v>
      </c>
      <c r="H217" s="19" t="s">
        <v>4530</v>
      </c>
    </row>
    <row r="218" spans="1:8" x14ac:dyDescent="0.2">
      <c r="A218" s="3">
        <v>8495</v>
      </c>
      <c r="B218" s="3" t="s">
        <v>247</v>
      </c>
      <c r="C218" s="3" t="s">
        <v>246</v>
      </c>
      <c r="D218" s="3" t="s">
        <v>7</v>
      </c>
      <c r="E218" s="3" t="str">
        <v>Meinisberg</v>
      </c>
      <c r="G218" s="19">
        <v>1305</v>
      </c>
      <c r="H218" s="19" t="s">
        <v>4530</v>
      </c>
    </row>
    <row r="219" spans="1:8" x14ac:dyDescent="0.2">
      <c r="A219" s="3">
        <v>8352</v>
      </c>
      <c r="B219" s="3" t="s">
        <v>248</v>
      </c>
      <c r="C219" s="3" t="s">
        <v>249</v>
      </c>
      <c r="D219" s="3" t="s">
        <v>7</v>
      </c>
      <c r="E219" s="3" t="str">
        <v>Oberwil bei Büren</v>
      </c>
      <c r="G219" s="19">
        <v>1306</v>
      </c>
      <c r="H219" s="19" t="s">
        <v>4530</v>
      </c>
    </row>
    <row r="220" spans="1:8" x14ac:dyDescent="0.2">
      <c r="A220" s="3">
        <v>8400</v>
      </c>
      <c r="B220" s="3" t="s">
        <v>249</v>
      </c>
      <c r="C220" s="3" t="s">
        <v>249</v>
      </c>
      <c r="D220" s="3" t="s">
        <v>7</v>
      </c>
      <c r="E220" s="3" t="str">
        <v>Pieterlen</v>
      </c>
      <c r="G220" s="19">
        <v>1307</v>
      </c>
      <c r="H220" s="19" t="s">
        <v>4530</v>
      </c>
    </row>
    <row r="221" spans="1:8" x14ac:dyDescent="0.2">
      <c r="A221" s="3">
        <v>8404</v>
      </c>
      <c r="B221" s="3" t="s">
        <v>249</v>
      </c>
      <c r="C221" s="3" t="s">
        <v>249</v>
      </c>
      <c r="D221" s="3" t="s">
        <v>7</v>
      </c>
      <c r="E221" s="3" t="str">
        <v>Rüti bei Büren</v>
      </c>
      <c r="G221" s="19">
        <v>1308</v>
      </c>
      <c r="H221" s="19" t="s">
        <v>4530</v>
      </c>
    </row>
    <row r="222" spans="1:8" x14ac:dyDescent="0.2">
      <c r="A222" s="3">
        <v>8404</v>
      </c>
      <c r="B222" s="3" t="s">
        <v>250</v>
      </c>
      <c r="C222" s="3" t="s">
        <v>249</v>
      </c>
      <c r="D222" s="3" t="s">
        <v>7</v>
      </c>
      <c r="E222" s="3" t="str">
        <v>Wengi</v>
      </c>
      <c r="G222" s="19">
        <v>1312</v>
      </c>
      <c r="H222" s="19" t="s">
        <v>4530</v>
      </c>
    </row>
    <row r="223" spans="1:8" x14ac:dyDescent="0.2">
      <c r="A223" s="3">
        <v>8404</v>
      </c>
      <c r="B223" s="3" t="s">
        <v>251</v>
      </c>
      <c r="C223" s="3" t="s">
        <v>249</v>
      </c>
      <c r="D223" s="3" t="s">
        <v>7</v>
      </c>
      <c r="E223" s="3" t="str">
        <v>Aefligen</v>
      </c>
      <c r="G223" s="19">
        <v>1313</v>
      </c>
      <c r="H223" s="19" t="s">
        <v>4530</v>
      </c>
    </row>
    <row r="224" spans="1:8" x14ac:dyDescent="0.2">
      <c r="A224" s="3">
        <v>8405</v>
      </c>
      <c r="B224" s="3" t="s">
        <v>249</v>
      </c>
      <c r="C224" s="3" t="s">
        <v>249</v>
      </c>
      <c r="D224" s="3" t="s">
        <v>7</v>
      </c>
      <c r="E224" s="3" t="str">
        <v>Alchenstorf</v>
      </c>
      <c r="G224" s="19">
        <v>1315</v>
      </c>
      <c r="H224" s="19" t="s">
        <v>4530</v>
      </c>
    </row>
    <row r="225" spans="1:8" x14ac:dyDescent="0.2">
      <c r="A225" s="3">
        <v>8406</v>
      </c>
      <c r="B225" s="3" t="s">
        <v>249</v>
      </c>
      <c r="C225" s="3" t="s">
        <v>249</v>
      </c>
      <c r="D225" s="3" t="s">
        <v>7</v>
      </c>
      <c r="E225" s="3" t="str">
        <v>Bäriswil</v>
      </c>
      <c r="G225" s="19">
        <v>1316</v>
      </c>
      <c r="H225" s="19" t="s">
        <v>4530</v>
      </c>
    </row>
    <row r="226" spans="1:8" x14ac:dyDescent="0.2">
      <c r="A226" s="3">
        <v>8408</v>
      </c>
      <c r="B226" s="3" t="s">
        <v>249</v>
      </c>
      <c r="C226" s="3" t="s">
        <v>249</v>
      </c>
      <c r="D226" s="3" t="s">
        <v>7</v>
      </c>
      <c r="E226" s="3" t="str">
        <v>Burgdorf</v>
      </c>
      <c r="G226" s="19">
        <v>1317</v>
      </c>
      <c r="H226" s="19" t="s">
        <v>4530</v>
      </c>
    </row>
    <row r="227" spans="1:8" x14ac:dyDescent="0.2">
      <c r="A227" s="3">
        <v>8409</v>
      </c>
      <c r="B227" s="3" t="s">
        <v>249</v>
      </c>
      <c r="C227" s="3" t="s">
        <v>249</v>
      </c>
      <c r="D227" s="3" t="s">
        <v>7</v>
      </c>
      <c r="E227" s="3" t="str">
        <v>Ersigen</v>
      </c>
      <c r="G227" s="19">
        <v>1318</v>
      </c>
      <c r="H227" s="19" t="s">
        <v>4530</v>
      </c>
    </row>
    <row r="228" spans="1:8" x14ac:dyDescent="0.2">
      <c r="A228" s="3">
        <v>8482</v>
      </c>
      <c r="B228" s="3" t="s">
        <v>252</v>
      </c>
      <c r="C228" s="3" t="s">
        <v>249</v>
      </c>
      <c r="D228" s="3" t="s">
        <v>7</v>
      </c>
      <c r="E228" s="3" t="str">
        <v>Hasle bei Burgdorf</v>
      </c>
      <c r="G228" s="19">
        <v>1321</v>
      </c>
      <c r="H228" s="19" t="s">
        <v>4530</v>
      </c>
    </row>
    <row r="229" spans="1:8" x14ac:dyDescent="0.2">
      <c r="A229" s="3">
        <v>8483</v>
      </c>
      <c r="B229" s="3" t="s">
        <v>253</v>
      </c>
      <c r="C229" s="3" t="s">
        <v>254</v>
      </c>
      <c r="D229" s="3" t="s">
        <v>7</v>
      </c>
      <c r="E229" s="3" t="str">
        <v>Heimiswil</v>
      </c>
      <c r="G229" s="19">
        <v>1322</v>
      </c>
      <c r="H229" s="19" t="s">
        <v>4530</v>
      </c>
    </row>
    <row r="230" spans="1:8" x14ac:dyDescent="0.2">
      <c r="A230" s="3">
        <v>8486</v>
      </c>
      <c r="B230" s="3" t="s">
        <v>255</v>
      </c>
      <c r="C230" s="3" t="s">
        <v>254</v>
      </c>
      <c r="D230" s="3" t="s">
        <v>7</v>
      </c>
      <c r="E230" s="3" t="str">
        <v>Hellsau</v>
      </c>
      <c r="G230" s="19">
        <v>1323</v>
      </c>
      <c r="H230" s="19" t="s">
        <v>4530</v>
      </c>
    </row>
    <row r="231" spans="1:8" x14ac:dyDescent="0.2">
      <c r="A231" s="3">
        <v>8487</v>
      </c>
      <c r="B231" s="3" t="s">
        <v>256</v>
      </c>
      <c r="C231" s="3" t="s">
        <v>254</v>
      </c>
      <c r="D231" s="3" t="s">
        <v>7</v>
      </c>
      <c r="E231" s="3" t="str">
        <v>Hindelbank</v>
      </c>
      <c r="G231" s="19">
        <v>1324</v>
      </c>
      <c r="H231" s="19" t="s">
        <v>4533</v>
      </c>
    </row>
    <row r="232" spans="1:8" x14ac:dyDescent="0.2">
      <c r="A232" s="3">
        <v>8487</v>
      </c>
      <c r="B232" s="3" t="s">
        <v>257</v>
      </c>
      <c r="C232" s="3" t="s">
        <v>254</v>
      </c>
      <c r="D232" s="3" t="s">
        <v>7</v>
      </c>
      <c r="E232" s="3" t="str">
        <v>Höchstetten</v>
      </c>
      <c r="G232" s="19">
        <v>1325</v>
      </c>
      <c r="H232" s="19" t="s">
        <v>4533</v>
      </c>
    </row>
    <row r="233" spans="1:8" x14ac:dyDescent="0.2">
      <c r="A233" s="3">
        <v>8904</v>
      </c>
      <c r="B233" s="3" t="s">
        <v>258</v>
      </c>
      <c r="C233" s="3" t="s">
        <v>259</v>
      </c>
      <c r="D233" s="3" t="s">
        <v>7</v>
      </c>
      <c r="E233" s="3" t="str">
        <v>Kernenried</v>
      </c>
      <c r="G233" s="19">
        <v>1326</v>
      </c>
      <c r="H233" s="19" t="s">
        <v>4533</v>
      </c>
    </row>
    <row r="234" spans="1:8" x14ac:dyDescent="0.2">
      <c r="A234" s="3">
        <v>8903</v>
      </c>
      <c r="B234" s="3" t="s">
        <v>260</v>
      </c>
      <c r="C234" s="3" t="s">
        <v>261</v>
      </c>
      <c r="D234" s="3" t="s">
        <v>7</v>
      </c>
      <c r="E234" s="3" t="str">
        <v>Kirchberg (BE)</v>
      </c>
      <c r="G234" s="19">
        <v>1329</v>
      </c>
      <c r="H234" s="19" t="s">
        <v>4533</v>
      </c>
    </row>
    <row r="235" spans="1:8" x14ac:dyDescent="0.2">
      <c r="A235" s="3">
        <v>8953</v>
      </c>
      <c r="B235" s="3" t="s">
        <v>262</v>
      </c>
      <c r="C235" s="3" t="s">
        <v>262</v>
      </c>
      <c r="D235" s="3" t="s">
        <v>7</v>
      </c>
      <c r="E235" s="3" t="str">
        <v>Koppigen</v>
      </c>
      <c r="G235" s="19">
        <v>1337</v>
      </c>
      <c r="H235" s="19" t="s">
        <v>4533</v>
      </c>
    </row>
    <row r="236" spans="1:8" x14ac:dyDescent="0.2">
      <c r="A236" s="3">
        <v>8951</v>
      </c>
      <c r="B236" s="3" t="s">
        <v>263</v>
      </c>
      <c r="C236" s="3" t="s">
        <v>264</v>
      </c>
      <c r="D236" s="3" t="s">
        <v>7</v>
      </c>
      <c r="E236" s="3" t="str">
        <v>Krauchthal</v>
      </c>
      <c r="G236" s="19">
        <v>1338</v>
      </c>
      <c r="H236" s="19" t="s">
        <v>4533</v>
      </c>
    </row>
    <row r="237" spans="1:8" x14ac:dyDescent="0.2">
      <c r="A237" s="3">
        <v>8954</v>
      </c>
      <c r="B237" s="3" t="s">
        <v>264</v>
      </c>
      <c r="C237" s="3" t="s">
        <v>264</v>
      </c>
      <c r="D237" s="3" t="s">
        <v>7</v>
      </c>
      <c r="E237" s="3" t="str">
        <v>Lyssach</v>
      </c>
      <c r="G237" s="19">
        <v>1341</v>
      </c>
      <c r="H237" s="19" t="s">
        <v>4533</v>
      </c>
    </row>
    <row r="238" spans="1:8" x14ac:dyDescent="0.2">
      <c r="A238" s="3">
        <v>8102</v>
      </c>
      <c r="B238" s="3" t="s">
        <v>265</v>
      </c>
      <c r="C238" s="3" t="s">
        <v>265</v>
      </c>
      <c r="D238" s="3" t="s">
        <v>7</v>
      </c>
      <c r="E238" s="3" t="str">
        <v>Oberburg</v>
      </c>
      <c r="G238" s="19">
        <v>1342</v>
      </c>
      <c r="H238" s="19" t="s">
        <v>4533</v>
      </c>
    </row>
    <row r="239" spans="1:8" x14ac:dyDescent="0.2">
      <c r="A239" s="3">
        <v>8955</v>
      </c>
      <c r="B239" s="3" t="s">
        <v>266</v>
      </c>
      <c r="C239" s="3" t="s">
        <v>266</v>
      </c>
      <c r="D239" s="3" t="s">
        <v>7</v>
      </c>
      <c r="E239" s="3" t="str">
        <v>Rüdtligen-Alchenflüh</v>
      </c>
      <c r="G239" s="19">
        <v>1343</v>
      </c>
      <c r="H239" s="19" t="s">
        <v>4533</v>
      </c>
    </row>
    <row r="240" spans="1:8" x14ac:dyDescent="0.2">
      <c r="A240" s="3">
        <v>8952</v>
      </c>
      <c r="B240" s="3" t="s">
        <v>267</v>
      </c>
      <c r="C240" s="3" t="s">
        <v>267</v>
      </c>
      <c r="D240" s="3" t="s">
        <v>7</v>
      </c>
      <c r="E240" s="3" t="str">
        <v>Rumendingen</v>
      </c>
      <c r="G240" s="19">
        <v>1344</v>
      </c>
      <c r="H240" s="19" t="s">
        <v>4533</v>
      </c>
    </row>
    <row r="241" spans="1:8" x14ac:dyDescent="0.2">
      <c r="A241" s="3">
        <v>8142</v>
      </c>
      <c r="B241" s="3" t="s">
        <v>268</v>
      </c>
      <c r="C241" s="3" t="s">
        <v>269</v>
      </c>
      <c r="D241" s="3" t="s">
        <v>7</v>
      </c>
      <c r="E241" s="3" t="str">
        <v>Rüti bei Lyssach</v>
      </c>
      <c r="G241" s="19">
        <v>1345</v>
      </c>
      <c r="H241" s="19" t="s">
        <v>4533</v>
      </c>
    </row>
    <row r="242" spans="1:8" x14ac:dyDescent="0.2">
      <c r="A242" s="3">
        <v>8103</v>
      </c>
      <c r="B242" s="3" t="s">
        <v>270</v>
      </c>
      <c r="C242" s="3" t="s">
        <v>270</v>
      </c>
      <c r="D242" s="3" t="s">
        <v>7</v>
      </c>
      <c r="E242" s="3" t="str">
        <v>Willadingen</v>
      </c>
      <c r="G242" s="19">
        <v>1346</v>
      </c>
      <c r="H242" s="19" t="s">
        <v>4533</v>
      </c>
    </row>
    <row r="243" spans="1:8" x14ac:dyDescent="0.2">
      <c r="A243" s="3">
        <v>8902</v>
      </c>
      <c r="B243" s="3" t="s">
        <v>271</v>
      </c>
      <c r="C243" s="3" t="s">
        <v>271</v>
      </c>
      <c r="D243" s="3" t="s">
        <v>7</v>
      </c>
      <c r="E243" s="3" t="str">
        <v>Wynigen</v>
      </c>
      <c r="G243" s="19">
        <v>1347</v>
      </c>
      <c r="H243" s="19" t="s">
        <v>4533</v>
      </c>
    </row>
    <row r="244" spans="1:8" x14ac:dyDescent="0.2">
      <c r="A244" s="3">
        <v>8104</v>
      </c>
      <c r="B244" s="3" t="s">
        <v>272</v>
      </c>
      <c r="C244" s="3" t="s">
        <v>273</v>
      </c>
      <c r="D244" s="3" t="s">
        <v>7</v>
      </c>
      <c r="E244" s="3" t="str">
        <v>Corgémont</v>
      </c>
      <c r="G244" s="19">
        <v>1348</v>
      </c>
      <c r="H244" s="19" t="s">
        <v>4533</v>
      </c>
    </row>
    <row r="245" spans="1:8" x14ac:dyDescent="0.2">
      <c r="A245" s="3">
        <v>8001</v>
      </c>
      <c r="B245" s="3" t="s">
        <v>274</v>
      </c>
      <c r="C245" s="3" t="s">
        <v>274</v>
      </c>
      <c r="D245" s="3" t="s">
        <v>7</v>
      </c>
      <c r="E245" s="3" t="str">
        <v>Cormoret</v>
      </c>
      <c r="G245" s="19">
        <v>1350</v>
      </c>
      <c r="H245" s="19" t="s">
        <v>4530</v>
      </c>
    </row>
    <row r="246" spans="1:8" x14ac:dyDescent="0.2">
      <c r="A246" s="3">
        <v>8002</v>
      </c>
      <c r="B246" s="3" t="s">
        <v>274</v>
      </c>
      <c r="C246" s="3" t="s">
        <v>274</v>
      </c>
      <c r="D246" s="3" t="s">
        <v>7</v>
      </c>
      <c r="E246" s="3" t="str">
        <v>Cortébert</v>
      </c>
      <c r="G246" s="19">
        <v>1352</v>
      </c>
      <c r="H246" s="19" t="s">
        <v>4530</v>
      </c>
    </row>
    <row r="247" spans="1:8" x14ac:dyDescent="0.2">
      <c r="A247" s="3">
        <v>8003</v>
      </c>
      <c r="B247" s="3" t="s">
        <v>274</v>
      </c>
      <c r="C247" s="3" t="s">
        <v>274</v>
      </c>
      <c r="D247" s="3" t="s">
        <v>7</v>
      </c>
      <c r="E247" s="3" t="str">
        <v>Courtelary</v>
      </c>
      <c r="G247" s="19">
        <v>1353</v>
      </c>
      <c r="H247" s="19" t="s">
        <v>4530</v>
      </c>
    </row>
    <row r="248" spans="1:8" x14ac:dyDescent="0.2">
      <c r="A248" s="3">
        <v>8004</v>
      </c>
      <c r="B248" s="3" t="s">
        <v>274</v>
      </c>
      <c r="C248" s="3" t="s">
        <v>274</v>
      </c>
      <c r="D248" s="3" t="s">
        <v>7</v>
      </c>
      <c r="E248" s="3" t="str">
        <v>La Ferrière</v>
      </c>
      <c r="G248" s="19">
        <v>1354</v>
      </c>
      <c r="H248" s="19" t="s">
        <v>4530</v>
      </c>
    </row>
    <row r="249" spans="1:8" x14ac:dyDescent="0.2">
      <c r="A249" s="3">
        <v>8005</v>
      </c>
      <c r="B249" s="3" t="s">
        <v>274</v>
      </c>
      <c r="C249" s="3" t="s">
        <v>274</v>
      </c>
      <c r="D249" s="3" t="s">
        <v>7</v>
      </c>
      <c r="E249" s="3" t="str">
        <v>Mont-Tramelan</v>
      </c>
      <c r="G249" s="19">
        <v>1355</v>
      </c>
      <c r="H249" s="19" t="s">
        <v>4533</v>
      </c>
    </row>
    <row r="250" spans="1:8" x14ac:dyDescent="0.2">
      <c r="A250" s="3">
        <v>8006</v>
      </c>
      <c r="B250" s="3" t="s">
        <v>274</v>
      </c>
      <c r="C250" s="3" t="s">
        <v>274</v>
      </c>
      <c r="D250" s="3" t="s">
        <v>7</v>
      </c>
      <c r="E250" s="3" t="str">
        <v>Orvin</v>
      </c>
      <c r="G250" s="19">
        <v>1356</v>
      </c>
      <c r="H250" s="19" t="s">
        <v>4533</v>
      </c>
    </row>
    <row r="251" spans="1:8" x14ac:dyDescent="0.2">
      <c r="A251" s="3">
        <v>8008</v>
      </c>
      <c r="B251" s="3" t="s">
        <v>274</v>
      </c>
      <c r="C251" s="3" t="s">
        <v>274</v>
      </c>
      <c r="D251" s="3" t="s">
        <v>7</v>
      </c>
      <c r="E251" s="3" t="str">
        <v>Renan (BE)</v>
      </c>
      <c r="G251" s="19">
        <v>1357</v>
      </c>
      <c r="H251" s="19" t="s">
        <v>4533</v>
      </c>
    </row>
    <row r="252" spans="1:8" x14ac:dyDescent="0.2">
      <c r="A252" s="3">
        <v>8032</v>
      </c>
      <c r="B252" s="3" t="s">
        <v>274</v>
      </c>
      <c r="C252" s="3" t="s">
        <v>274</v>
      </c>
      <c r="D252" s="3" t="s">
        <v>7</v>
      </c>
      <c r="E252" s="3" t="str">
        <v>Romont (BE)</v>
      </c>
      <c r="G252" s="19">
        <v>1358</v>
      </c>
      <c r="H252" s="19" t="s">
        <v>4533</v>
      </c>
    </row>
    <row r="253" spans="1:8" x14ac:dyDescent="0.2">
      <c r="A253" s="3">
        <v>8037</v>
      </c>
      <c r="B253" s="3" t="s">
        <v>274</v>
      </c>
      <c r="C253" s="3" t="s">
        <v>274</v>
      </c>
      <c r="D253" s="3" t="s">
        <v>7</v>
      </c>
      <c r="E253" s="3" t="str">
        <v>Saint-Imier</v>
      </c>
      <c r="G253" s="19">
        <v>1372</v>
      </c>
      <c r="H253" s="19" t="s">
        <v>4530</v>
      </c>
    </row>
    <row r="254" spans="1:8" x14ac:dyDescent="0.2">
      <c r="A254" s="3">
        <v>8038</v>
      </c>
      <c r="B254" s="3" t="s">
        <v>274</v>
      </c>
      <c r="C254" s="3" t="s">
        <v>274</v>
      </c>
      <c r="D254" s="3" t="s">
        <v>7</v>
      </c>
      <c r="E254" s="3" t="str">
        <v>Sonceboz-Sombeval</v>
      </c>
      <c r="G254" s="19">
        <v>1373</v>
      </c>
      <c r="H254" s="19" t="s">
        <v>4530</v>
      </c>
    </row>
    <row r="255" spans="1:8" x14ac:dyDescent="0.2">
      <c r="A255" s="3">
        <v>8041</v>
      </c>
      <c r="B255" s="3" t="s">
        <v>274</v>
      </c>
      <c r="C255" s="3" t="s">
        <v>274</v>
      </c>
      <c r="D255" s="3" t="s">
        <v>7</v>
      </c>
      <c r="E255" s="3" t="str">
        <v>Sonvilier</v>
      </c>
      <c r="G255" s="19">
        <v>1374</v>
      </c>
      <c r="H255" s="19" t="s">
        <v>4530</v>
      </c>
    </row>
    <row r="256" spans="1:8" x14ac:dyDescent="0.2">
      <c r="A256" s="3">
        <v>8044</v>
      </c>
      <c r="B256" s="3" t="s">
        <v>274</v>
      </c>
      <c r="C256" s="3" t="s">
        <v>274</v>
      </c>
      <c r="D256" s="3" t="s">
        <v>7</v>
      </c>
      <c r="E256" s="3" t="str">
        <v>Tramelan</v>
      </c>
      <c r="G256" s="19">
        <v>1375</v>
      </c>
      <c r="H256" s="19" t="s">
        <v>4530</v>
      </c>
    </row>
    <row r="257" spans="1:8" x14ac:dyDescent="0.2">
      <c r="A257" s="3">
        <v>8045</v>
      </c>
      <c r="B257" s="3" t="s">
        <v>274</v>
      </c>
      <c r="C257" s="3" t="s">
        <v>274</v>
      </c>
      <c r="D257" s="3" t="s">
        <v>7</v>
      </c>
      <c r="E257" s="3" t="str">
        <v>Villeret</v>
      </c>
      <c r="G257" s="19">
        <v>1376</v>
      </c>
      <c r="H257" s="19" t="s">
        <v>4530</v>
      </c>
    </row>
    <row r="258" spans="1:8" x14ac:dyDescent="0.2">
      <c r="A258" s="3">
        <v>8046</v>
      </c>
      <c r="B258" s="3" t="s">
        <v>274</v>
      </c>
      <c r="C258" s="3" t="s">
        <v>274</v>
      </c>
      <c r="D258" s="3" t="s">
        <v>7</v>
      </c>
      <c r="E258" s="3" t="str">
        <v>Sauge</v>
      </c>
      <c r="G258" s="19">
        <v>1377</v>
      </c>
      <c r="H258" s="19" t="s">
        <v>4530</v>
      </c>
    </row>
    <row r="259" spans="1:8" x14ac:dyDescent="0.2">
      <c r="A259" s="3">
        <v>8047</v>
      </c>
      <c r="B259" s="3" t="s">
        <v>274</v>
      </c>
      <c r="C259" s="3" t="s">
        <v>274</v>
      </c>
      <c r="D259" s="3" t="s">
        <v>7</v>
      </c>
      <c r="E259" s="3" t="str">
        <v>Péry-La Heutte</v>
      </c>
      <c r="G259" s="19">
        <v>1400</v>
      </c>
      <c r="H259" s="19" t="s">
        <v>4530</v>
      </c>
    </row>
    <row r="260" spans="1:8" x14ac:dyDescent="0.2">
      <c r="A260" s="3">
        <v>8048</v>
      </c>
      <c r="B260" s="3" t="s">
        <v>274</v>
      </c>
      <c r="C260" s="3" t="s">
        <v>274</v>
      </c>
      <c r="D260" s="3" t="s">
        <v>7</v>
      </c>
      <c r="E260" s="3" t="str">
        <v>Brüttelen</v>
      </c>
      <c r="G260" s="19">
        <v>1404</v>
      </c>
      <c r="H260" s="19" t="s">
        <v>4531</v>
      </c>
    </row>
    <row r="261" spans="1:8" x14ac:dyDescent="0.2">
      <c r="A261" s="3">
        <v>8049</v>
      </c>
      <c r="B261" s="3" t="s">
        <v>274</v>
      </c>
      <c r="C261" s="3" t="s">
        <v>274</v>
      </c>
      <c r="D261" s="3" t="s">
        <v>7</v>
      </c>
      <c r="E261" s="3" t="str">
        <v>Erlach</v>
      </c>
      <c r="G261" s="19">
        <v>1405</v>
      </c>
      <c r="H261" s="19" t="s">
        <v>4531</v>
      </c>
    </row>
    <row r="262" spans="1:8" x14ac:dyDescent="0.2">
      <c r="A262" s="3">
        <v>8050</v>
      </c>
      <c r="B262" s="3" t="s">
        <v>274</v>
      </c>
      <c r="C262" s="3" t="s">
        <v>274</v>
      </c>
      <c r="D262" s="3" t="s">
        <v>7</v>
      </c>
      <c r="E262" s="3" t="str">
        <v>Finsterhennen</v>
      </c>
      <c r="G262" s="19">
        <v>1406</v>
      </c>
      <c r="H262" s="19" t="s">
        <v>4531</v>
      </c>
    </row>
    <row r="263" spans="1:8" x14ac:dyDescent="0.2">
      <c r="A263" s="3">
        <v>8051</v>
      </c>
      <c r="B263" s="3" t="s">
        <v>274</v>
      </c>
      <c r="C263" s="3" t="s">
        <v>274</v>
      </c>
      <c r="D263" s="3" t="s">
        <v>7</v>
      </c>
      <c r="E263" s="3" t="str">
        <v>Gals</v>
      </c>
      <c r="G263" s="19">
        <v>1407</v>
      </c>
      <c r="H263" s="19" t="s">
        <v>4531</v>
      </c>
    </row>
    <row r="264" spans="1:8" x14ac:dyDescent="0.2">
      <c r="A264" s="3">
        <v>8052</v>
      </c>
      <c r="B264" s="3" t="s">
        <v>274</v>
      </c>
      <c r="C264" s="3" t="s">
        <v>274</v>
      </c>
      <c r="D264" s="3" t="s">
        <v>7</v>
      </c>
      <c r="E264" s="3" t="str">
        <v>Gampelen</v>
      </c>
      <c r="G264" s="19">
        <v>1408</v>
      </c>
      <c r="H264" s="19" t="s">
        <v>4531</v>
      </c>
    </row>
    <row r="265" spans="1:8" x14ac:dyDescent="0.2">
      <c r="A265" s="3">
        <v>8053</v>
      </c>
      <c r="B265" s="3" t="s">
        <v>274</v>
      </c>
      <c r="C265" s="3" t="s">
        <v>274</v>
      </c>
      <c r="D265" s="3" t="s">
        <v>7</v>
      </c>
      <c r="E265" s="3" t="str">
        <v>Ins</v>
      </c>
      <c r="G265" s="19">
        <v>1409</v>
      </c>
      <c r="H265" s="19" t="s">
        <v>4531</v>
      </c>
    </row>
    <row r="266" spans="1:8" x14ac:dyDescent="0.2">
      <c r="A266" s="3">
        <v>8055</v>
      </c>
      <c r="B266" s="3" t="s">
        <v>274</v>
      </c>
      <c r="C266" s="3" t="s">
        <v>274</v>
      </c>
      <c r="D266" s="3" t="s">
        <v>7</v>
      </c>
      <c r="E266" s="3" t="str">
        <v>Lüscherz</v>
      </c>
      <c r="G266" s="19">
        <v>1410</v>
      </c>
      <c r="H266" s="19" t="s">
        <v>4531</v>
      </c>
    </row>
    <row r="267" spans="1:8" x14ac:dyDescent="0.2">
      <c r="A267" s="3">
        <v>8057</v>
      </c>
      <c r="B267" s="3" t="s">
        <v>274</v>
      </c>
      <c r="C267" s="3" t="s">
        <v>274</v>
      </c>
      <c r="D267" s="3" t="s">
        <v>7</v>
      </c>
      <c r="E267" s="3" t="str">
        <v>Müntschemier</v>
      </c>
      <c r="G267" s="19">
        <v>1412</v>
      </c>
      <c r="H267" s="19" t="s">
        <v>4531</v>
      </c>
    </row>
    <row r="268" spans="1:8" x14ac:dyDescent="0.2">
      <c r="A268" s="3">
        <v>8064</v>
      </c>
      <c r="B268" s="3" t="s">
        <v>274</v>
      </c>
      <c r="C268" s="3" t="s">
        <v>274</v>
      </c>
      <c r="D268" s="3" t="s">
        <v>7</v>
      </c>
      <c r="E268" s="3" t="str">
        <v>Siselen</v>
      </c>
      <c r="G268" s="19">
        <v>1413</v>
      </c>
      <c r="H268" s="19" t="s">
        <v>4531</v>
      </c>
    </row>
    <row r="269" spans="1:8" x14ac:dyDescent="0.2">
      <c r="A269" s="3">
        <v>8468</v>
      </c>
      <c r="B269" s="3" t="s">
        <v>275</v>
      </c>
      <c r="C269" s="3" t="s">
        <v>276</v>
      </c>
      <c r="D269" s="3" t="s">
        <v>7</v>
      </c>
      <c r="E269" s="3" t="str">
        <v>Treiten</v>
      </c>
      <c r="G269" s="19">
        <v>1415</v>
      </c>
      <c r="H269" s="19" t="s">
        <v>4531</v>
      </c>
    </row>
    <row r="270" spans="1:8" x14ac:dyDescent="0.2">
      <c r="A270" s="3">
        <v>8468</v>
      </c>
      <c r="B270" s="3" t="s">
        <v>277</v>
      </c>
      <c r="C270" s="3" t="s">
        <v>276</v>
      </c>
      <c r="D270" s="3" t="s">
        <v>7</v>
      </c>
      <c r="E270" s="3" t="str">
        <v>Tschugg</v>
      </c>
      <c r="G270" s="19">
        <v>1416</v>
      </c>
      <c r="H270" s="19" t="s">
        <v>4530</v>
      </c>
    </row>
    <row r="271" spans="1:8" x14ac:dyDescent="0.2">
      <c r="A271" s="3">
        <v>8476</v>
      </c>
      <c r="B271" s="3" t="s">
        <v>278</v>
      </c>
      <c r="C271" s="3" t="s">
        <v>276</v>
      </c>
      <c r="D271" s="3" t="s">
        <v>7</v>
      </c>
      <c r="E271" s="3" t="str">
        <v>Vinelz</v>
      </c>
      <c r="G271" s="19">
        <v>1417</v>
      </c>
      <c r="H271" s="19" t="s">
        <v>4530</v>
      </c>
    </row>
    <row r="272" spans="1:8" x14ac:dyDescent="0.2">
      <c r="A272" s="3">
        <v>8477</v>
      </c>
      <c r="B272" s="3" t="s">
        <v>279</v>
      </c>
      <c r="C272" s="3" t="s">
        <v>276</v>
      </c>
      <c r="D272" s="3" t="s">
        <v>7</v>
      </c>
      <c r="E272" s="3" t="str">
        <v>Bätterkinden</v>
      </c>
      <c r="G272" s="19">
        <v>1418</v>
      </c>
      <c r="H272" s="19" t="s">
        <v>4530</v>
      </c>
    </row>
    <row r="273" spans="1:8" x14ac:dyDescent="0.2">
      <c r="A273" s="3">
        <v>8525</v>
      </c>
      <c r="B273" s="3" t="s">
        <v>280</v>
      </c>
      <c r="C273" s="3" t="s">
        <v>276</v>
      </c>
      <c r="D273" s="3" t="s">
        <v>7</v>
      </c>
      <c r="E273" s="3" t="str">
        <v>Deisswil bei Münchenbuchsee</v>
      </c>
      <c r="G273" s="19">
        <v>1420</v>
      </c>
      <c r="H273" s="19" t="s">
        <v>4531</v>
      </c>
    </row>
    <row r="274" spans="1:8" x14ac:dyDescent="0.2">
      <c r="A274" s="3">
        <v>8804</v>
      </c>
      <c r="B274" s="3" t="s">
        <v>281</v>
      </c>
      <c r="C274" s="3" t="s">
        <v>282</v>
      </c>
      <c r="D274" s="3" t="s">
        <v>7</v>
      </c>
      <c r="E274" s="3" t="str">
        <v>Diemerswil</v>
      </c>
      <c r="G274" s="19">
        <v>1421</v>
      </c>
      <c r="H274" s="19" t="s">
        <v>4533</v>
      </c>
    </row>
    <row r="275" spans="1:8" x14ac:dyDescent="0.2">
      <c r="A275" s="3">
        <v>8820</v>
      </c>
      <c r="B275" s="3" t="s">
        <v>282</v>
      </c>
      <c r="C275" s="3" t="s">
        <v>282</v>
      </c>
      <c r="D275" s="3" t="s">
        <v>7</v>
      </c>
      <c r="E275" s="3" t="str">
        <v>Fraubrunnen</v>
      </c>
      <c r="G275" s="19">
        <v>1422</v>
      </c>
      <c r="H275" s="19" t="s">
        <v>4531</v>
      </c>
    </row>
    <row r="276" spans="1:8" x14ac:dyDescent="0.2">
      <c r="A276" s="3">
        <v>8824</v>
      </c>
      <c r="B276" s="3" t="s">
        <v>283</v>
      </c>
      <c r="C276" s="3" t="s">
        <v>282</v>
      </c>
      <c r="D276" s="3" t="s">
        <v>7</v>
      </c>
      <c r="E276" s="3" t="str">
        <v>Jegenstorf</v>
      </c>
      <c r="G276" s="19">
        <v>1423</v>
      </c>
      <c r="H276" s="19" t="s">
        <v>4531</v>
      </c>
    </row>
    <row r="277" spans="1:8" x14ac:dyDescent="0.2">
      <c r="A277" s="3">
        <v>8825</v>
      </c>
      <c r="B277" s="3" t="s">
        <v>284</v>
      </c>
      <c r="C277" s="3" t="s">
        <v>282</v>
      </c>
      <c r="D277" s="3" t="s">
        <v>7</v>
      </c>
      <c r="E277" s="3" t="str">
        <v>Iffwil</v>
      </c>
      <c r="G277" s="19">
        <v>1424</v>
      </c>
      <c r="H277" s="19" t="s">
        <v>4531</v>
      </c>
    </row>
    <row r="278" spans="1:8" x14ac:dyDescent="0.2">
      <c r="A278" s="3">
        <v>8353</v>
      </c>
      <c r="B278" s="3" t="s">
        <v>285</v>
      </c>
      <c r="C278" s="3" t="s">
        <v>285</v>
      </c>
      <c r="D278" s="3" t="s">
        <v>7</v>
      </c>
      <c r="E278" s="3" t="str">
        <v>Mattstetten</v>
      </c>
      <c r="G278" s="19">
        <v>1425</v>
      </c>
      <c r="H278" s="19" t="s">
        <v>4531</v>
      </c>
    </row>
    <row r="279" spans="1:8" x14ac:dyDescent="0.2">
      <c r="A279" s="3">
        <v>8354</v>
      </c>
      <c r="B279" s="3" t="s">
        <v>286</v>
      </c>
      <c r="C279" s="3" t="s">
        <v>285</v>
      </c>
      <c r="D279" s="3" t="s">
        <v>7</v>
      </c>
      <c r="E279" s="3" t="str">
        <v>Moosseedorf</v>
      </c>
      <c r="G279" s="19">
        <v>1426</v>
      </c>
      <c r="H279" s="19" t="s">
        <v>4531</v>
      </c>
    </row>
    <row r="280" spans="1:8" x14ac:dyDescent="0.2">
      <c r="A280" s="3">
        <v>8354</v>
      </c>
      <c r="B280" s="3" t="s">
        <v>287</v>
      </c>
      <c r="C280" s="3" t="s">
        <v>285</v>
      </c>
      <c r="D280" s="3" t="s">
        <v>7</v>
      </c>
      <c r="E280" s="3" t="str">
        <v>Münchenbuchsee</v>
      </c>
      <c r="G280" s="19">
        <v>1427</v>
      </c>
      <c r="H280" s="19" t="s">
        <v>4531</v>
      </c>
    </row>
    <row r="281" spans="1:8" x14ac:dyDescent="0.2">
      <c r="A281" s="3">
        <v>8135</v>
      </c>
      <c r="B281" s="3" t="s">
        <v>288</v>
      </c>
      <c r="C281" s="3" t="s">
        <v>289</v>
      </c>
      <c r="D281" s="3" t="s">
        <v>7</v>
      </c>
      <c r="E281" s="3" t="str">
        <v>Urtenen-Schönbühl</v>
      </c>
      <c r="G281" s="19">
        <v>1428</v>
      </c>
      <c r="H281" s="19" t="s">
        <v>4531</v>
      </c>
    </row>
    <row r="282" spans="1:8" x14ac:dyDescent="0.2">
      <c r="A282" s="3">
        <v>8135</v>
      </c>
      <c r="B282" s="3" t="s">
        <v>290</v>
      </c>
      <c r="C282" s="3" t="s">
        <v>289</v>
      </c>
      <c r="D282" s="3" t="s">
        <v>7</v>
      </c>
      <c r="E282" s="3" t="str">
        <v>Utzenstorf</v>
      </c>
      <c r="G282" s="19">
        <v>1429</v>
      </c>
      <c r="H282" s="19" t="s">
        <v>4531</v>
      </c>
    </row>
    <row r="283" spans="1:8" x14ac:dyDescent="0.2">
      <c r="A283" s="3">
        <v>8810</v>
      </c>
      <c r="B283" s="3" t="s">
        <v>289</v>
      </c>
      <c r="C283" s="3" t="s">
        <v>289</v>
      </c>
      <c r="D283" s="3" t="s">
        <v>7</v>
      </c>
      <c r="E283" s="3" t="str">
        <v>Wiggiswil</v>
      </c>
      <c r="G283" s="19">
        <v>1430</v>
      </c>
      <c r="H283" s="19" t="s">
        <v>4531</v>
      </c>
    </row>
    <row r="284" spans="1:8" x14ac:dyDescent="0.2">
      <c r="A284" s="3">
        <v>8815</v>
      </c>
      <c r="B284" s="3" t="s">
        <v>291</v>
      </c>
      <c r="C284" s="3" t="s">
        <v>289</v>
      </c>
      <c r="D284" s="3" t="s">
        <v>7</v>
      </c>
      <c r="E284" s="3" t="str">
        <v>Wiler bei Utzenstorf</v>
      </c>
      <c r="G284" s="19">
        <v>1431</v>
      </c>
      <c r="H284" s="19" t="s">
        <v>4533</v>
      </c>
    </row>
    <row r="285" spans="1:8" x14ac:dyDescent="0.2">
      <c r="A285" s="3">
        <v>8816</v>
      </c>
      <c r="B285" s="3" t="s">
        <v>292</v>
      </c>
      <c r="C285" s="3" t="s">
        <v>289</v>
      </c>
      <c r="D285" s="3" t="s">
        <v>7</v>
      </c>
      <c r="E285" s="3" t="str">
        <v>Zielebach</v>
      </c>
      <c r="G285" s="19">
        <v>1432</v>
      </c>
      <c r="H285" s="19" t="s">
        <v>4530</v>
      </c>
    </row>
    <row r="286" spans="1:8" x14ac:dyDescent="0.2">
      <c r="A286" s="3">
        <v>8307</v>
      </c>
      <c r="B286" s="3" t="s">
        <v>293</v>
      </c>
      <c r="C286" s="3" t="s">
        <v>294</v>
      </c>
      <c r="D286" s="3" t="s">
        <v>7</v>
      </c>
      <c r="E286" s="3" t="str">
        <v>Zuzwil (BE)</v>
      </c>
      <c r="G286" s="19">
        <v>1433</v>
      </c>
      <c r="H286" s="19" t="s">
        <v>4530</v>
      </c>
    </row>
    <row r="287" spans="1:8" x14ac:dyDescent="0.2">
      <c r="A287" s="3">
        <v>8307</v>
      </c>
      <c r="B287" s="3" t="s">
        <v>295</v>
      </c>
      <c r="C287" s="3" t="s">
        <v>294</v>
      </c>
      <c r="D287" s="3" t="s">
        <v>7</v>
      </c>
      <c r="E287" s="3" t="str">
        <v>Adelboden</v>
      </c>
      <c r="G287" s="19">
        <v>1434</v>
      </c>
      <c r="H287" s="19" t="s">
        <v>4530</v>
      </c>
    </row>
    <row r="288" spans="1:8" x14ac:dyDescent="0.2">
      <c r="A288" s="3">
        <v>8308</v>
      </c>
      <c r="B288" s="3" t="s">
        <v>296</v>
      </c>
      <c r="C288" s="3" t="s">
        <v>294</v>
      </c>
      <c r="D288" s="3" t="s">
        <v>7</v>
      </c>
      <c r="E288" s="3" t="str">
        <v>Aeschi bei Spiez</v>
      </c>
      <c r="G288" s="19">
        <v>1435</v>
      </c>
      <c r="H288" s="19" t="s">
        <v>4530</v>
      </c>
    </row>
    <row r="289" spans="1:8" x14ac:dyDescent="0.2">
      <c r="A289" s="3">
        <v>8308</v>
      </c>
      <c r="B289" s="3" t="s">
        <v>297</v>
      </c>
      <c r="C289" s="3" t="s">
        <v>294</v>
      </c>
      <c r="D289" s="3" t="s">
        <v>7</v>
      </c>
      <c r="E289" s="3" t="str">
        <v>Frutigen</v>
      </c>
      <c r="G289" s="19">
        <v>1436</v>
      </c>
      <c r="H289" s="19" t="s">
        <v>4530</v>
      </c>
    </row>
    <row r="290" spans="1:8" x14ac:dyDescent="0.2">
      <c r="A290" s="3">
        <v>8314</v>
      </c>
      <c r="B290" s="3" t="s">
        <v>298</v>
      </c>
      <c r="C290" s="3" t="s">
        <v>294</v>
      </c>
      <c r="D290" s="3" t="s">
        <v>7</v>
      </c>
      <c r="E290" s="3" t="str">
        <v>Kandergrund</v>
      </c>
      <c r="G290" s="19">
        <v>1437</v>
      </c>
      <c r="H290" s="19" t="s">
        <v>4530</v>
      </c>
    </row>
    <row r="291" spans="1:8" x14ac:dyDescent="0.2">
      <c r="A291" s="3">
        <v>8493</v>
      </c>
      <c r="B291" s="3" t="s">
        <v>299</v>
      </c>
      <c r="C291" s="3" t="s">
        <v>300</v>
      </c>
      <c r="D291" s="3" t="s">
        <v>7</v>
      </c>
      <c r="E291" s="3" t="str">
        <v>Kandersteg</v>
      </c>
      <c r="G291" s="19">
        <v>1438</v>
      </c>
      <c r="H291" s="19" t="s">
        <v>4530</v>
      </c>
    </row>
    <row r="292" spans="1:8" x14ac:dyDescent="0.2">
      <c r="A292" s="3">
        <v>8494</v>
      </c>
      <c r="B292" s="3" t="s">
        <v>300</v>
      </c>
      <c r="C292" s="3" t="s">
        <v>300</v>
      </c>
      <c r="D292" s="3" t="s">
        <v>7</v>
      </c>
      <c r="E292" s="3" t="str">
        <v>Krattigen</v>
      </c>
      <c r="G292" s="19">
        <v>1439</v>
      </c>
      <c r="H292" s="19" t="s">
        <v>4533</v>
      </c>
    </row>
    <row r="293" spans="1:8" x14ac:dyDescent="0.2">
      <c r="A293" s="3">
        <v>8499</v>
      </c>
      <c r="B293" s="3" t="s">
        <v>301</v>
      </c>
      <c r="C293" s="3" t="s">
        <v>300</v>
      </c>
      <c r="D293" s="3" t="s">
        <v>7</v>
      </c>
      <c r="E293" s="3" t="str">
        <v>Reichenbach im Kandertal</v>
      </c>
      <c r="G293" s="19">
        <v>1441</v>
      </c>
      <c r="H293" s="19" t="s">
        <v>4531</v>
      </c>
    </row>
    <row r="294" spans="1:8" x14ac:dyDescent="0.2">
      <c r="A294" s="3">
        <v>8542</v>
      </c>
      <c r="B294" s="3" t="s">
        <v>302</v>
      </c>
      <c r="C294" s="3" t="s">
        <v>302</v>
      </c>
      <c r="D294" s="3" t="s">
        <v>7</v>
      </c>
      <c r="E294" s="3" t="str">
        <v>Beatenberg</v>
      </c>
      <c r="G294" s="19">
        <v>1442</v>
      </c>
      <c r="H294" s="19" t="s">
        <v>4530</v>
      </c>
    </row>
    <row r="295" spans="1:8" x14ac:dyDescent="0.2">
      <c r="A295" s="3">
        <v>8543</v>
      </c>
      <c r="B295" s="3" t="s">
        <v>303</v>
      </c>
      <c r="C295" s="3" t="s">
        <v>302</v>
      </c>
      <c r="D295" s="3" t="s">
        <v>7</v>
      </c>
      <c r="E295" s="3" t="str">
        <v>Bönigen</v>
      </c>
      <c r="G295" s="19">
        <v>1443</v>
      </c>
      <c r="H295" s="19" t="s">
        <v>4531</v>
      </c>
    </row>
    <row r="296" spans="1:8" x14ac:dyDescent="0.2">
      <c r="A296" s="3">
        <v>8543</v>
      </c>
      <c r="B296" s="3" t="s">
        <v>304</v>
      </c>
      <c r="C296" s="3" t="s">
        <v>302</v>
      </c>
      <c r="D296" s="3" t="s">
        <v>7</v>
      </c>
      <c r="E296" s="3" t="str">
        <v>Brienz (BE)</v>
      </c>
      <c r="G296" s="19">
        <v>1445</v>
      </c>
      <c r="H296" s="19" t="s">
        <v>4533</v>
      </c>
    </row>
    <row r="297" spans="1:8" x14ac:dyDescent="0.2">
      <c r="A297" s="3">
        <v>8543</v>
      </c>
      <c r="B297" s="3" t="s">
        <v>305</v>
      </c>
      <c r="C297" s="3" t="s">
        <v>302</v>
      </c>
      <c r="D297" s="3" t="s">
        <v>7</v>
      </c>
      <c r="E297" s="3" t="str">
        <v>Brienzwiler</v>
      </c>
      <c r="G297" s="19">
        <v>1446</v>
      </c>
      <c r="H297" s="19" t="s">
        <v>4533</v>
      </c>
    </row>
    <row r="298" spans="1:8" x14ac:dyDescent="0.2">
      <c r="A298" s="3">
        <v>8544</v>
      </c>
      <c r="B298" s="3" t="s">
        <v>306</v>
      </c>
      <c r="C298" s="3" t="s">
        <v>302</v>
      </c>
      <c r="D298" s="3" t="s">
        <v>7</v>
      </c>
      <c r="E298" s="3" t="str">
        <v>Därligen</v>
      </c>
      <c r="G298" s="19">
        <v>1450</v>
      </c>
      <c r="H298" s="19" t="s">
        <v>4533</v>
      </c>
    </row>
    <row r="299" spans="1:8" x14ac:dyDescent="0.2">
      <c r="A299" s="3">
        <v>8546</v>
      </c>
      <c r="B299" s="3" t="s">
        <v>307</v>
      </c>
      <c r="C299" s="3" t="s">
        <v>302</v>
      </c>
      <c r="D299" s="3" t="s">
        <v>7</v>
      </c>
      <c r="E299" s="3" t="str">
        <v>Grindelwald</v>
      </c>
      <c r="G299" s="19">
        <v>1452</v>
      </c>
      <c r="H299" s="19" t="s">
        <v>4533</v>
      </c>
    </row>
    <row r="300" spans="1:8" x14ac:dyDescent="0.2">
      <c r="A300" s="3">
        <v>3270</v>
      </c>
      <c r="B300" s="3" t="s">
        <v>308</v>
      </c>
      <c r="C300" s="3" t="s">
        <v>308</v>
      </c>
      <c r="D300" s="3" t="s">
        <v>309</v>
      </c>
      <c r="E300" s="3" t="str">
        <v>Gsteigwiler</v>
      </c>
      <c r="G300" s="19">
        <v>1453</v>
      </c>
      <c r="H300" s="19" t="s">
        <v>4533</v>
      </c>
    </row>
    <row r="301" spans="1:8" x14ac:dyDescent="0.2">
      <c r="A301" s="3">
        <v>3282</v>
      </c>
      <c r="B301" s="3" t="s">
        <v>310</v>
      </c>
      <c r="C301" s="3" t="s">
        <v>311</v>
      </c>
      <c r="D301" s="3" t="s">
        <v>309</v>
      </c>
      <c r="E301" s="3" t="str">
        <v>Gündlischwand</v>
      </c>
      <c r="G301" s="19">
        <v>1454</v>
      </c>
      <c r="H301" s="19" t="s">
        <v>4533</v>
      </c>
    </row>
    <row r="302" spans="1:8" x14ac:dyDescent="0.2">
      <c r="A302" s="3">
        <v>3257</v>
      </c>
      <c r="B302" s="3" t="s">
        <v>312</v>
      </c>
      <c r="C302" s="3" t="s">
        <v>312</v>
      </c>
      <c r="D302" s="3" t="s">
        <v>309</v>
      </c>
      <c r="E302" s="3" t="str">
        <v>Habkern</v>
      </c>
      <c r="G302" s="19">
        <v>1462</v>
      </c>
      <c r="H302" s="19" t="s">
        <v>4531</v>
      </c>
    </row>
    <row r="303" spans="1:8" x14ac:dyDescent="0.2">
      <c r="A303" s="3">
        <v>3257</v>
      </c>
      <c r="B303" s="3" t="s">
        <v>313</v>
      </c>
      <c r="C303" s="3" t="s">
        <v>312</v>
      </c>
      <c r="D303" s="3" t="s">
        <v>309</v>
      </c>
      <c r="E303" s="3" t="str">
        <v>Hofstetten bei Brienz</v>
      </c>
      <c r="G303" s="19">
        <v>1463</v>
      </c>
      <c r="H303" s="19" t="s">
        <v>4531</v>
      </c>
    </row>
    <row r="304" spans="1:8" x14ac:dyDescent="0.2">
      <c r="A304" s="3">
        <v>3262</v>
      </c>
      <c r="B304" s="3" t="s">
        <v>314</v>
      </c>
      <c r="C304" s="3" t="s">
        <v>312</v>
      </c>
      <c r="D304" s="3" t="s">
        <v>309</v>
      </c>
      <c r="E304" s="3" t="str">
        <v>Interlaken</v>
      </c>
      <c r="G304" s="19">
        <v>1464</v>
      </c>
      <c r="H304" s="19" t="s">
        <v>4531</v>
      </c>
    </row>
    <row r="305" spans="1:8" x14ac:dyDescent="0.2">
      <c r="A305" s="3">
        <v>3207</v>
      </c>
      <c r="B305" s="3" t="s">
        <v>315</v>
      </c>
      <c r="C305" s="3" t="s">
        <v>316</v>
      </c>
      <c r="D305" s="3" t="s">
        <v>309</v>
      </c>
      <c r="E305" s="3" t="str">
        <v>Iseltwald</v>
      </c>
      <c r="G305" s="19">
        <v>1468</v>
      </c>
      <c r="H305" s="19" t="s">
        <v>4531</v>
      </c>
    </row>
    <row r="306" spans="1:8" x14ac:dyDescent="0.2">
      <c r="A306" s="3">
        <v>3283</v>
      </c>
      <c r="B306" s="3" t="s">
        <v>316</v>
      </c>
      <c r="C306" s="3" t="s">
        <v>316</v>
      </c>
      <c r="D306" s="3" t="s">
        <v>309</v>
      </c>
      <c r="E306" s="3" t="str">
        <v>Lauterbrunnen</v>
      </c>
      <c r="G306" s="19">
        <v>1470</v>
      </c>
      <c r="H306" s="19" t="s">
        <v>4531</v>
      </c>
    </row>
    <row r="307" spans="1:8" x14ac:dyDescent="0.2">
      <c r="A307" s="3">
        <v>3283</v>
      </c>
      <c r="B307" s="3" t="s">
        <v>317</v>
      </c>
      <c r="C307" s="3" t="s">
        <v>316</v>
      </c>
      <c r="D307" s="3" t="s">
        <v>309</v>
      </c>
      <c r="E307" s="3" t="str">
        <v>Leissigen</v>
      </c>
      <c r="G307" s="19">
        <v>1473</v>
      </c>
      <c r="H307" s="19" t="s">
        <v>4531</v>
      </c>
    </row>
    <row r="308" spans="1:8" x14ac:dyDescent="0.2">
      <c r="A308" s="3">
        <v>3273</v>
      </c>
      <c r="B308" s="3" t="s">
        <v>318</v>
      </c>
      <c r="C308" s="3" t="s">
        <v>318</v>
      </c>
      <c r="D308" s="3" t="s">
        <v>309</v>
      </c>
      <c r="E308" s="3" t="str">
        <v>Lütschental</v>
      </c>
      <c r="G308" s="19">
        <v>1474</v>
      </c>
      <c r="H308" s="19" t="s">
        <v>4531</v>
      </c>
    </row>
    <row r="309" spans="1:8" x14ac:dyDescent="0.2">
      <c r="A309" s="3">
        <v>3250</v>
      </c>
      <c r="B309" s="3" t="s">
        <v>319</v>
      </c>
      <c r="C309" s="3" t="s">
        <v>319</v>
      </c>
      <c r="D309" s="3" t="s">
        <v>309</v>
      </c>
      <c r="E309" s="3" t="str">
        <v>Matten bei Interlaken</v>
      </c>
      <c r="G309" s="19">
        <v>1475</v>
      </c>
      <c r="H309" s="19" t="s">
        <v>4531</v>
      </c>
    </row>
    <row r="310" spans="1:8" x14ac:dyDescent="0.2">
      <c r="A310" s="3">
        <v>3292</v>
      </c>
      <c r="B310" s="3" t="s">
        <v>320</v>
      </c>
      <c r="C310" s="3" t="s">
        <v>319</v>
      </c>
      <c r="D310" s="3" t="s">
        <v>309</v>
      </c>
      <c r="E310" s="3" t="str">
        <v>Niederried bei Interlaken</v>
      </c>
      <c r="G310" s="19">
        <v>1482</v>
      </c>
      <c r="H310" s="19" t="s">
        <v>4531</v>
      </c>
    </row>
    <row r="311" spans="1:8" x14ac:dyDescent="0.2">
      <c r="A311" s="3">
        <v>3042</v>
      </c>
      <c r="B311" s="3" t="s">
        <v>321</v>
      </c>
      <c r="C311" s="3" t="s">
        <v>322</v>
      </c>
      <c r="D311" s="3" t="s">
        <v>309</v>
      </c>
      <c r="E311" s="3" t="str">
        <v>Oberried am Brienzersee</v>
      </c>
      <c r="G311" s="19">
        <v>1483</v>
      </c>
      <c r="H311" s="19" t="s">
        <v>4531</v>
      </c>
    </row>
    <row r="312" spans="1:8" x14ac:dyDescent="0.2">
      <c r="A312" s="3">
        <v>3045</v>
      </c>
      <c r="B312" s="3" t="s">
        <v>322</v>
      </c>
      <c r="C312" s="3" t="s">
        <v>322</v>
      </c>
      <c r="D312" s="3" t="s">
        <v>309</v>
      </c>
      <c r="E312" s="3" t="str">
        <v>Ringgenberg (BE)</v>
      </c>
      <c r="G312" s="19">
        <v>1484</v>
      </c>
      <c r="H312" s="19" t="s">
        <v>4531</v>
      </c>
    </row>
    <row r="313" spans="1:8" x14ac:dyDescent="0.2">
      <c r="A313" s="3">
        <v>3046</v>
      </c>
      <c r="B313" s="3" t="s">
        <v>323</v>
      </c>
      <c r="C313" s="3" t="s">
        <v>322</v>
      </c>
      <c r="D313" s="3" t="s">
        <v>309</v>
      </c>
      <c r="E313" s="3" t="str">
        <v>Saxeten</v>
      </c>
      <c r="G313" s="19">
        <v>1485</v>
      </c>
      <c r="H313" s="19" t="s">
        <v>4531</v>
      </c>
    </row>
    <row r="314" spans="1:8" x14ac:dyDescent="0.2">
      <c r="A314" s="3">
        <v>3036</v>
      </c>
      <c r="B314" s="3" t="s">
        <v>324</v>
      </c>
      <c r="C314" s="3" t="s">
        <v>325</v>
      </c>
      <c r="D314" s="3" t="s">
        <v>309</v>
      </c>
      <c r="E314" s="3" t="str">
        <v>Schwanden bei Brienz</v>
      </c>
      <c r="G314" s="19">
        <v>1486</v>
      </c>
      <c r="H314" s="19" t="s">
        <v>4531</v>
      </c>
    </row>
    <row r="315" spans="1:8" x14ac:dyDescent="0.2">
      <c r="A315" s="3">
        <v>3271</v>
      </c>
      <c r="B315" s="3" t="s">
        <v>326</v>
      </c>
      <c r="C315" s="3" t="s">
        <v>325</v>
      </c>
      <c r="D315" s="3" t="s">
        <v>309</v>
      </c>
      <c r="E315" s="3" t="str">
        <v>Unterseen</v>
      </c>
      <c r="G315" s="19">
        <v>1489</v>
      </c>
      <c r="H315" s="19" t="s">
        <v>4531</v>
      </c>
    </row>
    <row r="316" spans="1:8" x14ac:dyDescent="0.2">
      <c r="A316" s="3">
        <v>3053</v>
      </c>
      <c r="B316" s="3" t="s">
        <v>327</v>
      </c>
      <c r="C316" s="3" t="s">
        <v>328</v>
      </c>
      <c r="D316" s="3" t="s">
        <v>309</v>
      </c>
      <c r="E316" s="3" t="str">
        <v>Wilderswil</v>
      </c>
      <c r="G316" s="19">
        <v>1509</v>
      </c>
      <c r="H316" s="19" t="s">
        <v>4530</v>
      </c>
    </row>
    <row r="317" spans="1:8" x14ac:dyDescent="0.2">
      <c r="A317" s="3">
        <v>3251</v>
      </c>
      <c r="B317" s="3" t="s">
        <v>329</v>
      </c>
      <c r="C317" s="3" t="s">
        <v>328</v>
      </c>
      <c r="D317" s="3" t="s">
        <v>309</v>
      </c>
      <c r="E317" s="3" t="str">
        <v>Arni (BE)</v>
      </c>
      <c r="G317" s="19">
        <v>1510</v>
      </c>
      <c r="H317" s="19" t="s">
        <v>4530</v>
      </c>
    </row>
    <row r="318" spans="1:8" x14ac:dyDescent="0.2">
      <c r="A318" s="3">
        <v>3255</v>
      </c>
      <c r="B318" s="3" t="s">
        <v>330</v>
      </c>
      <c r="C318" s="3" t="s">
        <v>328</v>
      </c>
      <c r="D318" s="3" t="s">
        <v>309</v>
      </c>
      <c r="E318" s="3" t="str">
        <v>Biglen</v>
      </c>
      <c r="G318" s="19">
        <v>1512</v>
      </c>
      <c r="H318" s="19" t="s">
        <v>4531</v>
      </c>
    </row>
    <row r="319" spans="1:8" x14ac:dyDescent="0.2">
      <c r="A319" s="3">
        <v>3256</v>
      </c>
      <c r="B319" s="3" t="s">
        <v>331</v>
      </c>
      <c r="C319" s="3" t="s">
        <v>328</v>
      </c>
      <c r="D319" s="3" t="s">
        <v>309</v>
      </c>
      <c r="E319" s="3" t="str">
        <v>Bowil</v>
      </c>
      <c r="G319" s="19">
        <v>1513</v>
      </c>
      <c r="H319" s="19" t="s">
        <v>4530</v>
      </c>
    </row>
    <row r="320" spans="1:8" x14ac:dyDescent="0.2">
      <c r="A320" s="3">
        <v>3256</v>
      </c>
      <c r="B320" s="3" t="s">
        <v>332</v>
      </c>
      <c r="C320" s="3" t="s">
        <v>328</v>
      </c>
      <c r="D320" s="3" t="s">
        <v>309</v>
      </c>
      <c r="E320" s="3" t="str">
        <v>Brenzikofen</v>
      </c>
      <c r="G320" s="19">
        <v>1514</v>
      </c>
      <c r="H320" s="19" t="s">
        <v>4531</v>
      </c>
    </row>
    <row r="321" spans="1:8" x14ac:dyDescent="0.2">
      <c r="A321" s="3">
        <v>3256</v>
      </c>
      <c r="B321" s="3" t="s">
        <v>333</v>
      </c>
      <c r="C321" s="3" t="s">
        <v>328</v>
      </c>
      <c r="D321" s="3" t="s">
        <v>309</v>
      </c>
      <c r="E321" s="3" t="str">
        <v>Freimettigen</v>
      </c>
      <c r="G321" s="19">
        <v>1515</v>
      </c>
      <c r="H321" s="19" t="s">
        <v>4531</v>
      </c>
    </row>
    <row r="322" spans="1:8" x14ac:dyDescent="0.2">
      <c r="A322" s="3">
        <v>3054</v>
      </c>
      <c r="B322" s="3" t="s">
        <v>334</v>
      </c>
      <c r="C322" s="3" t="s">
        <v>334</v>
      </c>
      <c r="D322" s="3" t="s">
        <v>309</v>
      </c>
      <c r="E322" s="3" t="str">
        <v>Grosshöchstetten</v>
      </c>
      <c r="G322" s="19">
        <v>1521</v>
      </c>
      <c r="H322" s="19" t="s">
        <v>4531</v>
      </c>
    </row>
    <row r="323" spans="1:8" x14ac:dyDescent="0.2">
      <c r="A323" s="3">
        <v>3035</v>
      </c>
      <c r="B323" s="3" t="s">
        <v>335</v>
      </c>
      <c r="C323" s="3" t="s">
        <v>336</v>
      </c>
      <c r="D323" s="3" t="s">
        <v>309</v>
      </c>
      <c r="E323" s="3" t="str">
        <v>Häutligen</v>
      </c>
      <c r="G323" s="19">
        <v>1522</v>
      </c>
      <c r="H323" s="19" t="s">
        <v>4531</v>
      </c>
    </row>
    <row r="324" spans="1:8" x14ac:dyDescent="0.2">
      <c r="A324" s="3">
        <v>3266</v>
      </c>
      <c r="B324" s="3" t="s">
        <v>337</v>
      </c>
      <c r="C324" s="3" t="s">
        <v>336</v>
      </c>
      <c r="D324" s="3" t="s">
        <v>309</v>
      </c>
      <c r="E324" s="3" t="str">
        <v>Herbligen</v>
      </c>
      <c r="G324" s="19">
        <v>1523</v>
      </c>
      <c r="H324" s="19" t="s">
        <v>4531</v>
      </c>
    </row>
    <row r="325" spans="1:8" x14ac:dyDescent="0.2">
      <c r="A325" s="3">
        <v>3267</v>
      </c>
      <c r="B325" s="3" t="s">
        <v>338</v>
      </c>
      <c r="C325" s="3" t="s">
        <v>336</v>
      </c>
      <c r="D325" s="3" t="s">
        <v>309</v>
      </c>
      <c r="E325" s="3" t="str">
        <v>Kiesen</v>
      </c>
      <c r="G325" s="19">
        <v>1524</v>
      </c>
      <c r="H325" s="19" t="s">
        <v>4531</v>
      </c>
    </row>
    <row r="326" spans="1:8" x14ac:dyDescent="0.2">
      <c r="A326" s="3">
        <v>3268</v>
      </c>
      <c r="B326" s="3" t="s">
        <v>339</v>
      </c>
      <c r="C326" s="3" t="s">
        <v>336</v>
      </c>
      <c r="D326" s="3" t="s">
        <v>309</v>
      </c>
      <c r="E326" s="3" t="str">
        <v>Konolfingen</v>
      </c>
      <c r="G326" s="19">
        <v>1525</v>
      </c>
      <c r="H326" s="19" t="s">
        <v>4531</v>
      </c>
    </row>
    <row r="327" spans="1:8" x14ac:dyDescent="0.2">
      <c r="A327" s="3">
        <v>4912</v>
      </c>
      <c r="B327" s="3" t="s">
        <v>340</v>
      </c>
      <c r="C327" s="3" t="s">
        <v>340</v>
      </c>
      <c r="D327" s="3" t="s">
        <v>309</v>
      </c>
      <c r="E327" s="3" t="str">
        <v>Landiswil</v>
      </c>
      <c r="G327" s="19">
        <v>1526</v>
      </c>
      <c r="H327" s="19" t="s">
        <v>4531</v>
      </c>
    </row>
    <row r="328" spans="1:8" x14ac:dyDescent="0.2">
      <c r="A328" s="3">
        <v>4944</v>
      </c>
      <c r="B328" s="3" t="s">
        <v>341</v>
      </c>
      <c r="C328" s="3" t="s">
        <v>341</v>
      </c>
      <c r="D328" s="3" t="s">
        <v>309</v>
      </c>
      <c r="E328" s="3" t="str">
        <v>Linden</v>
      </c>
      <c r="G328" s="19">
        <v>1527</v>
      </c>
      <c r="H328" s="19" t="s">
        <v>4531</v>
      </c>
    </row>
    <row r="329" spans="1:8" x14ac:dyDescent="0.2">
      <c r="A329" s="3">
        <v>4913</v>
      </c>
      <c r="B329" s="3" t="s">
        <v>342</v>
      </c>
      <c r="C329" s="3" t="s">
        <v>342</v>
      </c>
      <c r="D329" s="3" t="s">
        <v>309</v>
      </c>
      <c r="E329" s="3" t="str">
        <v>Mirchel</v>
      </c>
      <c r="G329" s="19">
        <v>1528</v>
      </c>
      <c r="H329" s="19" t="s">
        <v>4531</v>
      </c>
    </row>
    <row r="330" spans="1:8" x14ac:dyDescent="0.2">
      <c r="A330" s="3">
        <v>3368</v>
      </c>
      <c r="B330" s="3" t="s">
        <v>343</v>
      </c>
      <c r="C330" s="3" t="s">
        <v>343</v>
      </c>
      <c r="D330" s="3" t="s">
        <v>309</v>
      </c>
      <c r="E330" s="3" t="str">
        <v>Münsingen</v>
      </c>
      <c r="G330" s="19">
        <v>1529</v>
      </c>
      <c r="H330" s="19" t="s">
        <v>4531</v>
      </c>
    </row>
    <row r="331" spans="1:8" x14ac:dyDescent="0.2">
      <c r="A331" s="3">
        <v>4917</v>
      </c>
      <c r="B331" s="3" t="s">
        <v>344</v>
      </c>
      <c r="C331" s="3" t="s">
        <v>345</v>
      </c>
      <c r="D331" s="3" t="s">
        <v>309</v>
      </c>
      <c r="E331" s="3" t="str">
        <v>Niederhünigen</v>
      </c>
      <c r="G331" s="19">
        <v>1530</v>
      </c>
      <c r="H331" s="19" t="s">
        <v>4531</v>
      </c>
    </row>
    <row r="332" spans="1:8" x14ac:dyDescent="0.2">
      <c r="A332" s="3">
        <v>4955</v>
      </c>
      <c r="B332" s="3" t="s">
        <v>346</v>
      </c>
      <c r="C332" s="3" t="s">
        <v>346</v>
      </c>
      <c r="D332" s="3" t="s">
        <v>309</v>
      </c>
      <c r="E332" s="3" t="str">
        <v>Oberdiessbach</v>
      </c>
      <c r="G332" s="19">
        <v>1532</v>
      </c>
      <c r="H332" s="19" t="s">
        <v>4531</v>
      </c>
    </row>
    <row r="333" spans="1:8" x14ac:dyDescent="0.2">
      <c r="A333" s="3">
        <v>4900</v>
      </c>
      <c r="B333" s="3" t="s">
        <v>347</v>
      </c>
      <c r="C333" s="3" t="s">
        <v>347</v>
      </c>
      <c r="D333" s="3" t="s">
        <v>309</v>
      </c>
      <c r="E333" s="3" t="str">
        <v>Oberthal</v>
      </c>
      <c r="G333" s="19">
        <v>1533</v>
      </c>
      <c r="H333" s="19" t="s">
        <v>4531</v>
      </c>
    </row>
    <row r="334" spans="1:8" x14ac:dyDescent="0.2">
      <c r="A334" s="3">
        <v>4916</v>
      </c>
      <c r="B334" s="3" t="s">
        <v>348</v>
      </c>
      <c r="C334" s="3" t="s">
        <v>347</v>
      </c>
      <c r="D334" s="3" t="s">
        <v>309</v>
      </c>
      <c r="E334" s="3" t="str">
        <v>Oppligen</v>
      </c>
      <c r="G334" s="19">
        <v>1534</v>
      </c>
      <c r="H334" s="19" t="s">
        <v>4531</v>
      </c>
    </row>
    <row r="335" spans="1:8" x14ac:dyDescent="0.2">
      <c r="A335" s="3">
        <v>4924</v>
      </c>
      <c r="B335" s="3" t="s">
        <v>349</v>
      </c>
      <c r="C335" s="3" t="s">
        <v>347</v>
      </c>
      <c r="D335" s="3" t="s">
        <v>309</v>
      </c>
      <c r="E335" s="3" t="str">
        <v>Rubigen</v>
      </c>
      <c r="G335" s="19">
        <v>1535</v>
      </c>
      <c r="H335" s="19" t="s">
        <v>4531</v>
      </c>
    </row>
    <row r="336" spans="1:8" x14ac:dyDescent="0.2">
      <c r="A336" s="3">
        <v>4932</v>
      </c>
      <c r="B336" s="3" t="s">
        <v>350</v>
      </c>
      <c r="C336" s="3" t="s">
        <v>350</v>
      </c>
      <c r="D336" s="3" t="s">
        <v>309</v>
      </c>
      <c r="E336" s="3" t="str">
        <v>Walkringen</v>
      </c>
      <c r="G336" s="19">
        <v>1536</v>
      </c>
      <c r="H336" s="19" t="s">
        <v>4531</v>
      </c>
    </row>
    <row r="337" spans="1:8" x14ac:dyDescent="0.2">
      <c r="A337" s="3">
        <v>4932</v>
      </c>
      <c r="B337" s="3" t="s">
        <v>351</v>
      </c>
      <c r="C337" s="3" t="s">
        <v>352</v>
      </c>
      <c r="D337" s="3" t="s">
        <v>309</v>
      </c>
      <c r="E337" s="3" t="str">
        <v>Worb</v>
      </c>
      <c r="G337" s="19">
        <v>1537</v>
      </c>
      <c r="H337" s="19" t="s">
        <v>4531</v>
      </c>
    </row>
    <row r="338" spans="1:8" x14ac:dyDescent="0.2">
      <c r="A338" s="3">
        <v>4934</v>
      </c>
      <c r="B338" s="3" t="s">
        <v>352</v>
      </c>
      <c r="C338" s="3" t="s">
        <v>352</v>
      </c>
      <c r="D338" s="3" t="s">
        <v>309</v>
      </c>
      <c r="E338" s="3" t="str">
        <v>Zäziwil</v>
      </c>
      <c r="G338" s="19">
        <v>1538</v>
      </c>
      <c r="H338" s="19" t="s">
        <v>4531</v>
      </c>
    </row>
    <row r="339" spans="1:8" x14ac:dyDescent="0.2">
      <c r="A339" s="3">
        <v>4935</v>
      </c>
      <c r="B339" s="3" t="s">
        <v>353</v>
      </c>
      <c r="C339" s="3" t="s">
        <v>352</v>
      </c>
      <c r="D339" s="3" t="s">
        <v>309</v>
      </c>
      <c r="E339" s="3" t="str">
        <v>Oberhünigen</v>
      </c>
      <c r="G339" s="19">
        <v>1541</v>
      </c>
      <c r="H339" s="19" t="s">
        <v>4531</v>
      </c>
    </row>
    <row r="340" spans="1:8" x14ac:dyDescent="0.2">
      <c r="A340" s="3">
        <v>4936</v>
      </c>
      <c r="B340" s="3" t="s">
        <v>354</v>
      </c>
      <c r="C340" s="3" t="s">
        <v>352</v>
      </c>
      <c r="D340" s="3" t="s">
        <v>309</v>
      </c>
      <c r="E340" s="3" t="str">
        <v>Allmendingen</v>
      </c>
      <c r="G340" s="19">
        <v>1542</v>
      </c>
      <c r="H340" s="19" t="s">
        <v>4531</v>
      </c>
    </row>
    <row r="341" spans="1:8" x14ac:dyDescent="0.2">
      <c r="A341" s="3">
        <v>4917</v>
      </c>
      <c r="B341" s="3" t="s">
        <v>355</v>
      </c>
      <c r="C341" s="3" t="s">
        <v>355</v>
      </c>
      <c r="D341" s="3" t="s">
        <v>309</v>
      </c>
      <c r="E341" s="3" t="str">
        <v>Wichtrach</v>
      </c>
      <c r="G341" s="19">
        <v>1543</v>
      </c>
      <c r="H341" s="19" t="s">
        <v>4531</v>
      </c>
    </row>
    <row r="342" spans="1:8" x14ac:dyDescent="0.2">
      <c r="A342" s="3">
        <v>4943</v>
      </c>
      <c r="B342" s="3" t="s">
        <v>356</v>
      </c>
      <c r="C342" s="3" t="s">
        <v>356</v>
      </c>
      <c r="D342" s="3" t="s">
        <v>309</v>
      </c>
      <c r="E342" s="3" t="str">
        <v>Ferenbalm</v>
      </c>
      <c r="G342" s="19">
        <v>1544</v>
      </c>
      <c r="H342" s="19" t="s">
        <v>4534</v>
      </c>
    </row>
    <row r="343" spans="1:8" x14ac:dyDescent="0.2">
      <c r="A343" s="3">
        <v>4919</v>
      </c>
      <c r="B343" s="3" t="s">
        <v>357</v>
      </c>
      <c r="C343" s="3" t="s">
        <v>357</v>
      </c>
      <c r="D343" s="3" t="s">
        <v>309</v>
      </c>
      <c r="E343" s="3" t="str">
        <v>Frauenkappelen</v>
      </c>
      <c r="G343" s="19">
        <v>1545</v>
      </c>
      <c r="H343" s="19" t="s">
        <v>4534</v>
      </c>
    </row>
    <row r="344" spans="1:8" x14ac:dyDescent="0.2">
      <c r="A344" s="3">
        <v>4914</v>
      </c>
      <c r="B344" s="3" t="s">
        <v>358</v>
      </c>
      <c r="C344" s="3" t="s">
        <v>359</v>
      </c>
      <c r="D344" s="3" t="s">
        <v>309</v>
      </c>
      <c r="E344" s="3" t="str">
        <v>Gurbrü</v>
      </c>
      <c r="G344" s="19">
        <v>1551</v>
      </c>
      <c r="H344" s="19" t="s">
        <v>4531</v>
      </c>
    </row>
    <row r="345" spans="1:8" x14ac:dyDescent="0.2">
      <c r="A345" s="3">
        <v>4938</v>
      </c>
      <c r="B345" s="3" t="s">
        <v>360</v>
      </c>
      <c r="C345" s="3" t="s">
        <v>360</v>
      </c>
      <c r="D345" s="3" t="s">
        <v>309</v>
      </c>
      <c r="E345" s="3" t="str">
        <v>Kriechenwil</v>
      </c>
      <c r="G345" s="19">
        <v>1552</v>
      </c>
      <c r="H345" s="19" t="s">
        <v>4531</v>
      </c>
    </row>
    <row r="346" spans="1:8" x14ac:dyDescent="0.2">
      <c r="A346" s="3">
        <v>4938</v>
      </c>
      <c r="B346" s="3" t="s">
        <v>361</v>
      </c>
      <c r="C346" s="3" t="s">
        <v>361</v>
      </c>
      <c r="D346" s="3" t="s">
        <v>309</v>
      </c>
      <c r="E346" s="3" t="str">
        <v>Laupen</v>
      </c>
      <c r="G346" s="19">
        <v>1553</v>
      </c>
      <c r="H346" s="19" t="s">
        <v>4531</v>
      </c>
    </row>
    <row r="347" spans="1:8" x14ac:dyDescent="0.2">
      <c r="A347" s="3">
        <v>4933</v>
      </c>
      <c r="B347" s="3" t="s">
        <v>362</v>
      </c>
      <c r="C347" s="3" t="s">
        <v>362</v>
      </c>
      <c r="D347" s="3" t="s">
        <v>309</v>
      </c>
      <c r="E347" s="3" t="str">
        <v>Mühleberg</v>
      </c>
      <c r="G347" s="19">
        <v>1554</v>
      </c>
      <c r="H347" s="19" t="s">
        <v>4531</v>
      </c>
    </row>
    <row r="348" spans="1:8" x14ac:dyDescent="0.2">
      <c r="A348" s="3">
        <v>4911</v>
      </c>
      <c r="B348" s="3" t="s">
        <v>363</v>
      </c>
      <c r="C348" s="3" t="s">
        <v>363</v>
      </c>
      <c r="D348" s="3" t="s">
        <v>309</v>
      </c>
      <c r="E348" s="3" t="str">
        <v>Münchenwiler</v>
      </c>
      <c r="G348" s="19">
        <v>1555</v>
      </c>
      <c r="H348" s="19" t="s">
        <v>4531</v>
      </c>
    </row>
    <row r="349" spans="1:8" x14ac:dyDescent="0.2">
      <c r="A349" s="3">
        <v>4922</v>
      </c>
      <c r="B349" s="3" t="s">
        <v>364</v>
      </c>
      <c r="C349" s="3" t="s">
        <v>365</v>
      </c>
      <c r="D349" s="3" t="s">
        <v>309</v>
      </c>
      <c r="E349" s="3" t="str">
        <v>Neuenegg</v>
      </c>
      <c r="G349" s="19">
        <v>1562</v>
      </c>
      <c r="H349" s="19" t="s">
        <v>4531</v>
      </c>
    </row>
    <row r="350" spans="1:8" x14ac:dyDescent="0.2">
      <c r="A350" s="3">
        <v>4922</v>
      </c>
      <c r="B350" s="3" t="s">
        <v>365</v>
      </c>
      <c r="C350" s="3" t="s">
        <v>365</v>
      </c>
      <c r="D350" s="3" t="s">
        <v>309</v>
      </c>
      <c r="E350" s="3" t="str">
        <v>Wileroltigen</v>
      </c>
      <c r="G350" s="19">
        <v>1563</v>
      </c>
      <c r="H350" s="19" t="s">
        <v>4531</v>
      </c>
    </row>
    <row r="351" spans="1:8" x14ac:dyDescent="0.2">
      <c r="A351" s="3">
        <v>4937</v>
      </c>
      <c r="B351" s="3" t="s">
        <v>366</v>
      </c>
      <c r="C351" s="3" t="s">
        <v>366</v>
      </c>
      <c r="D351" s="3" t="s">
        <v>309</v>
      </c>
      <c r="E351" s="3" t="str">
        <v>Belprahon</v>
      </c>
      <c r="G351" s="19">
        <v>1564</v>
      </c>
      <c r="H351" s="19" t="s">
        <v>4531</v>
      </c>
    </row>
    <row r="352" spans="1:8" x14ac:dyDescent="0.2">
      <c r="A352" s="3">
        <v>4923</v>
      </c>
      <c r="B352" s="3" t="s">
        <v>367</v>
      </c>
      <c r="C352" s="3" t="s">
        <v>367</v>
      </c>
      <c r="D352" s="3" t="s">
        <v>309</v>
      </c>
      <c r="E352" s="3" t="str">
        <v>Champoz</v>
      </c>
      <c r="G352" s="19">
        <v>1565</v>
      </c>
      <c r="H352" s="19" t="s">
        <v>4531</v>
      </c>
    </row>
    <row r="353" spans="1:8" x14ac:dyDescent="0.2">
      <c r="A353" s="3">
        <v>3004</v>
      </c>
      <c r="B353" s="3" t="s">
        <v>1</v>
      </c>
      <c r="C353" s="3" t="s">
        <v>1</v>
      </c>
      <c r="D353" s="3" t="s">
        <v>309</v>
      </c>
      <c r="E353" s="3" t="str">
        <v>Corcelles (BE)</v>
      </c>
      <c r="G353" s="19">
        <v>1566</v>
      </c>
      <c r="H353" s="19" t="s">
        <v>4534</v>
      </c>
    </row>
    <row r="354" spans="1:8" x14ac:dyDescent="0.2">
      <c r="A354" s="3">
        <v>3005</v>
      </c>
      <c r="B354" s="3" t="s">
        <v>1</v>
      </c>
      <c r="C354" s="3" t="s">
        <v>1</v>
      </c>
      <c r="D354" s="3" t="s">
        <v>309</v>
      </c>
      <c r="E354" s="3" t="str">
        <v>Court</v>
      </c>
      <c r="G354" s="19">
        <v>1567</v>
      </c>
      <c r="H354" s="19" t="s">
        <v>4534</v>
      </c>
    </row>
    <row r="355" spans="1:8" x14ac:dyDescent="0.2">
      <c r="A355" s="3">
        <v>3006</v>
      </c>
      <c r="B355" s="3" t="s">
        <v>1</v>
      </c>
      <c r="C355" s="3" t="s">
        <v>1</v>
      </c>
      <c r="D355" s="3" t="s">
        <v>309</v>
      </c>
      <c r="E355" s="3" t="str">
        <v>Crémines</v>
      </c>
      <c r="G355" s="19">
        <v>1568</v>
      </c>
      <c r="H355" s="19" t="s">
        <v>4534</v>
      </c>
    </row>
    <row r="356" spans="1:8" x14ac:dyDescent="0.2">
      <c r="A356" s="3">
        <v>3007</v>
      </c>
      <c r="B356" s="3" t="s">
        <v>1</v>
      </c>
      <c r="C356" s="3" t="s">
        <v>1</v>
      </c>
      <c r="D356" s="3" t="s">
        <v>309</v>
      </c>
      <c r="E356" s="3" t="str">
        <v>Eschert</v>
      </c>
      <c r="G356" s="19">
        <v>1580</v>
      </c>
      <c r="H356" s="19" t="s">
        <v>4534</v>
      </c>
    </row>
    <row r="357" spans="1:8" x14ac:dyDescent="0.2">
      <c r="A357" s="3">
        <v>3008</v>
      </c>
      <c r="B357" s="3" t="s">
        <v>1</v>
      </c>
      <c r="C357" s="3" t="s">
        <v>1</v>
      </c>
      <c r="D357" s="3" t="s">
        <v>309</v>
      </c>
      <c r="E357" s="3" t="str">
        <v>Grandval</v>
      </c>
      <c r="G357" s="19">
        <v>1583</v>
      </c>
      <c r="H357" s="19" t="s">
        <v>4534</v>
      </c>
    </row>
    <row r="358" spans="1:8" x14ac:dyDescent="0.2">
      <c r="A358" s="3">
        <v>3010</v>
      </c>
      <c r="B358" s="3" t="s">
        <v>1</v>
      </c>
      <c r="C358" s="3" t="s">
        <v>1</v>
      </c>
      <c r="D358" s="3" t="s">
        <v>309</v>
      </c>
      <c r="E358" s="3" t="str">
        <v>Loveresse</v>
      </c>
      <c r="G358" s="19">
        <v>1584</v>
      </c>
      <c r="H358" s="19" t="s">
        <v>4534</v>
      </c>
    </row>
    <row r="359" spans="1:8" x14ac:dyDescent="0.2">
      <c r="A359" s="3">
        <v>3011</v>
      </c>
      <c r="B359" s="3" t="s">
        <v>1</v>
      </c>
      <c r="C359" s="3" t="s">
        <v>1</v>
      </c>
      <c r="D359" s="3" t="s">
        <v>309</v>
      </c>
      <c r="E359" s="3" t="str">
        <v>Moutier</v>
      </c>
      <c r="G359" s="19">
        <v>1585</v>
      </c>
      <c r="H359" s="19" t="s">
        <v>4534</v>
      </c>
    </row>
    <row r="360" spans="1:8" x14ac:dyDescent="0.2">
      <c r="A360" s="3">
        <v>3012</v>
      </c>
      <c r="B360" s="3" t="s">
        <v>1</v>
      </c>
      <c r="C360" s="3" t="s">
        <v>1</v>
      </c>
      <c r="D360" s="3" t="s">
        <v>309</v>
      </c>
      <c r="E360" s="3" t="str">
        <v>Perrefitte</v>
      </c>
      <c r="G360" s="19">
        <v>1586</v>
      </c>
      <c r="H360" s="19" t="s">
        <v>4534</v>
      </c>
    </row>
    <row r="361" spans="1:8" x14ac:dyDescent="0.2">
      <c r="A361" s="3">
        <v>3013</v>
      </c>
      <c r="B361" s="3" t="s">
        <v>1</v>
      </c>
      <c r="C361" s="3" t="s">
        <v>1</v>
      </c>
      <c r="D361" s="3" t="s">
        <v>309</v>
      </c>
      <c r="E361" s="3" t="str">
        <v>Reconvilier</v>
      </c>
      <c r="G361" s="19">
        <v>1587</v>
      </c>
      <c r="H361" s="19" t="s">
        <v>4534</v>
      </c>
    </row>
    <row r="362" spans="1:8" x14ac:dyDescent="0.2">
      <c r="A362" s="3">
        <v>3014</v>
      </c>
      <c r="B362" s="3" t="s">
        <v>1</v>
      </c>
      <c r="C362" s="3" t="s">
        <v>1</v>
      </c>
      <c r="D362" s="3" t="s">
        <v>309</v>
      </c>
      <c r="E362" s="3" t="str">
        <v>Roches (BE)</v>
      </c>
      <c r="G362" s="19">
        <v>1588</v>
      </c>
      <c r="H362" s="19" t="s">
        <v>4534</v>
      </c>
    </row>
    <row r="363" spans="1:8" x14ac:dyDescent="0.2">
      <c r="A363" s="3">
        <v>3015</v>
      </c>
      <c r="B363" s="3" t="s">
        <v>1</v>
      </c>
      <c r="C363" s="3" t="s">
        <v>1</v>
      </c>
      <c r="D363" s="3" t="s">
        <v>309</v>
      </c>
      <c r="E363" s="3" t="str">
        <v>Saicourt</v>
      </c>
      <c r="G363" s="19">
        <v>1589</v>
      </c>
      <c r="H363" s="19" t="s">
        <v>4534</v>
      </c>
    </row>
    <row r="364" spans="1:8" x14ac:dyDescent="0.2">
      <c r="A364" s="3">
        <v>3018</v>
      </c>
      <c r="B364" s="3" t="s">
        <v>1</v>
      </c>
      <c r="C364" s="3" t="s">
        <v>1</v>
      </c>
      <c r="D364" s="3" t="s">
        <v>309</v>
      </c>
      <c r="E364" s="3" t="str">
        <v>Saules (BE)</v>
      </c>
      <c r="G364" s="19">
        <v>1595</v>
      </c>
      <c r="H364" s="19" t="s">
        <v>4534</v>
      </c>
    </row>
    <row r="365" spans="1:8" x14ac:dyDescent="0.2">
      <c r="A365" s="3">
        <v>3019</v>
      </c>
      <c r="B365" s="3" t="s">
        <v>1</v>
      </c>
      <c r="C365" s="3" t="s">
        <v>1</v>
      </c>
      <c r="D365" s="3" t="s">
        <v>309</v>
      </c>
      <c r="E365" s="3" t="str">
        <v>Schelten</v>
      </c>
      <c r="G365" s="19">
        <v>1607</v>
      </c>
      <c r="H365" s="19" t="s">
        <v>4530</v>
      </c>
    </row>
    <row r="366" spans="1:8" x14ac:dyDescent="0.2">
      <c r="A366" s="3">
        <v>3020</v>
      </c>
      <c r="B366" s="3" t="s">
        <v>1</v>
      </c>
      <c r="C366" s="3" t="s">
        <v>1</v>
      </c>
      <c r="D366" s="3" t="s">
        <v>309</v>
      </c>
      <c r="E366" s="3" t="str">
        <v>Seehof</v>
      </c>
      <c r="G366" s="19">
        <v>1608</v>
      </c>
      <c r="H366" s="19" t="s">
        <v>4530</v>
      </c>
    </row>
    <row r="367" spans="1:8" x14ac:dyDescent="0.2">
      <c r="A367" s="3">
        <v>3027</v>
      </c>
      <c r="B367" s="3" t="s">
        <v>1</v>
      </c>
      <c r="C367" s="3" t="s">
        <v>1</v>
      </c>
      <c r="D367" s="3" t="s">
        <v>309</v>
      </c>
      <c r="E367" s="3" t="str">
        <v>Sorvilier</v>
      </c>
      <c r="G367" s="19">
        <v>1609</v>
      </c>
      <c r="H367" s="19" t="s">
        <v>4530</v>
      </c>
    </row>
    <row r="368" spans="1:8" x14ac:dyDescent="0.2">
      <c r="A368" s="3">
        <v>3065</v>
      </c>
      <c r="B368" s="3" t="s">
        <v>368</v>
      </c>
      <c r="C368" s="3" t="s">
        <v>368</v>
      </c>
      <c r="D368" s="3" t="s">
        <v>309</v>
      </c>
      <c r="E368" s="3" t="str">
        <v>Tavannes</v>
      </c>
      <c r="G368" s="19">
        <v>1610</v>
      </c>
      <c r="H368" s="19" t="s">
        <v>4530</v>
      </c>
    </row>
    <row r="369" spans="1:8" x14ac:dyDescent="0.2">
      <c r="A369" s="3">
        <v>3047</v>
      </c>
      <c r="B369" s="3" t="s">
        <v>369</v>
      </c>
      <c r="C369" s="3" t="s">
        <v>370</v>
      </c>
      <c r="D369" s="3" t="s">
        <v>309</v>
      </c>
      <c r="E369" s="3" t="str">
        <v>Rebévelier</v>
      </c>
      <c r="G369" s="19">
        <v>1611</v>
      </c>
      <c r="H369" s="19" t="s">
        <v>4531</v>
      </c>
    </row>
    <row r="370" spans="1:8" x14ac:dyDescent="0.2">
      <c r="A370" s="3">
        <v>3037</v>
      </c>
      <c r="B370" s="3" t="s">
        <v>371</v>
      </c>
      <c r="C370" s="3" t="s">
        <v>372</v>
      </c>
      <c r="D370" s="3" t="s">
        <v>309</v>
      </c>
      <c r="E370" s="3" t="str">
        <v>Petit-Val</v>
      </c>
      <c r="G370" s="19">
        <v>1612</v>
      </c>
      <c r="H370" s="19" t="s">
        <v>4530</v>
      </c>
    </row>
    <row r="371" spans="1:8" x14ac:dyDescent="0.2">
      <c r="A371" s="3">
        <v>3038</v>
      </c>
      <c r="B371" s="3" t="s">
        <v>372</v>
      </c>
      <c r="C371" s="3" t="s">
        <v>372</v>
      </c>
      <c r="D371" s="3" t="s">
        <v>309</v>
      </c>
      <c r="E371" s="3" t="str">
        <v>Valbirse</v>
      </c>
      <c r="G371" s="19">
        <v>1613</v>
      </c>
      <c r="H371" s="19" t="s">
        <v>4530</v>
      </c>
    </row>
    <row r="372" spans="1:8" x14ac:dyDescent="0.2">
      <c r="A372" s="3">
        <v>3084</v>
      </c>
      <c r="B372" s="3" t="s">
        <v>373</v>
      </c>
      <c r="C372" s="3" t="s">
        <v>374</v>
      </c>
      <c r="D372" s="3" t="s">
        <v>309</v>
      </c>
      <c r="E372" s="3" t="str">
        <v>La Neuveville</v>
      </c>
      <c r="G372" s="19">
        <v>1614</v>
      </c>
      <c r="H372" s="19" t="s">
        <v>4530</v>
      </c>
    </row>
    <row r="373" spans="1:8" x14ac:dyDescent="0.2">
      <c r="A373" s="3">
        <v>3095</v>
      </c>
      <c r="B373" s="3" t="s">
        <v>375</v>
      </c>
      <c r="C373" s="3" t="s">
        <v>374</v>
      </c>
      <c r="D373" s="3" t="s">
        <v>309</v>
      </c>
      <c r="E373" s="3" t="str">
        <v>Nods</v>
      </c>
      <c r="G373" s="19">
        <v>1615</v>
      </c>
      <c r="H373" s="19" t="s">
        <v>4530</v>
      </c>
    </row>
    <row r="374" spans="1:8" x14ac:dyDescent="0.2">
      <c r="A374" s="3">
        <v>3097</v>
      </c>
      <c r="B374" s="3" t="s">
        <v>376</v>
      </c>
      <c r="C374" s="3" t="s">
        <v>374</v>
      </c>
      <c r="D374" s="3" t="s">
        <v>309</v>
      </c>
      <c r="E374" s="3" t="str">
        <v>Plateau de Diesse</v>
      </c>
      <c r="G374" s="19">
        <v>1616</v>
      </c>
      <c r="H374" s="19" t="s">
        <v>4530</v>
      </c>
    </row>
    <row r="375" spans="1:8" x14ac:dyDescent="0.2">
      <c r="A375" s="3">
        <v>3098</v>
      </c>
      <c r="B375" s="3" t="s">
        <v>374</v>
      </c>
      <c r="C375" s="3" t="s">
        <v>374</v>
      </c>
      <c r="D375" s="3" t="s">
        <v>309</v>
      </c>
      <c r="E375" s="3" t="str">
        <v>Aegerten</v>
      </c>
      <c r="G375" s="19">
        <v>1617</v>
      </c>
      <c r="H375" s="19" t="s">
        <v>4530</v>
      </c>
    </row>
    <row r="376" spans="1:8" x14ac:dyDescent="0.2">
      <c r="A376" s="3">
        <v>3098</v>
      </c>
      <c r="B376" s="3" t="s">
        <v>374</v>
      </c>
      <c r="C376" s="3" t="s">
        <v>374</v>
      </c>
      <c r="D376" s="3" t="s">
        <v>309</v>
      </c>
      <c r="E376" s="3" t="str">
        <v>Bellmund</v>
      </c>
      <c r="G376" s="19">
        <v>1618</v>
      </c>
      <c r="H376" s="19" t="s">
        <v>4530</v>
      </c>
    </row>
    <row r="377" spans="1:8" x14ac:dyDescent="0.2">
      <c r="A377" s="3">
        <v>3098</v>
      </c>
      <c r="B377" s="3" t="s">
        <v>377</v>
      </c>
      <c r="C377" s="3" t="s">
        <v>374</v>
      </c>
      <c r="D377" s="3" t="s">
        <v>309</v>
      </c>
      <c r="E377" s="3" t="str">
        <v>Brügg</v>
      </c>
      <c r="G377" s="19">
        <v>1619</v>
      </c>
      <c r="H377" s="19" t="s">
        <v>4530</v>
      </c>
    </row>
    <row r="378" spans="1:8" x14ac:dyDescent="0.2">
      <c r="A378" s="3">
        <v>3144</v>
      </c>
      <c r="B378" s="3" t="s">
        <v>378</v>
      </c>
      <c r="C378" s="3" t="s">
        <v>374</v>
      </c>
      <c r="D378" s="3" t="s">
        <v>309</v>
      </c>
      <c r="E378" s="3" t="str">
        <v>Bühl</v>
      </c>
      <c r="G378" s="19">
        <v>1623</v>
      </c>
      <c r="H378" s="19" t="s">
        <v>4531</v>
      </c>
    </row>
    <row r="379" spans="1:8" x14ac:dyDescent="0.2">
      <c r="A379" s="3">
        <v>3145</v>
      </c>
      <c r="B379" s="3" t="s">
        <v>379</v>
      </c>
      <c r="C379" s="3" t="s">
        <v>374</v>
      </c>
      <c r="D379" s="3" t="s">
        <v>309</v>
      </c>
      <c r="E379" s="3" t="str">
        <v>Epsach</v>
      </c>
      <c r="G379" s="19">
        <v>1624</v>
      </c>
      <c r="H379" s="19" t="s">
        <v>4531</v>
      </c>
    </row>
    <row r="380" spans="1:8" x14ac:dyDescent="0.2">
      <c r="A380" s="3">
        <v>3147</v>
      </c>
      <c r="B380" s="3" t="s">
        <v>380</v>
      </c>
      <c r="C380" s="3" t="s">
        <v>374</v>
      </c>
      <c r="D380" s="3" t="s">
        <v>309</v>
      </c>
      <c r="E380" s="3" t="str">
        <v>Hagneck</v>
      </c>
      <c r="G380" s="19">
        <v>1625</v>
      </c>
      <c r="H380" s="19" t="s">
        <v>4531</v>
      </c>
    </row>
    <row r="381" spans="1:8" x14ac:dyDescent="0.2">
      <c r="A381" s="3">
        <v>3172</v>
      </c>
      <c r="B381" s="3" t="s">
        <v>381</v>
      </c>
      <c r="C381" s="3" t="s">
        <v>374</v>
      </c>
      <c r="D381" s="3" t="s">
        <v>309</v>
      </c>
      <c r="E381" s="3" t="str">
        <v>Hermrigen</v>
      </c>
      <c r="G381" s="19">
        <v>1626</v>
      </c>
      <c r="H381" s="19" t="s">
        <v>4531</v>
      </c>
    </row>
    <row r="382" spans="1:8" x14ac:dyDescent="0.2">
      <c r="A382" s="3">
        <v>3173</v>
      </c>
      <c r="B382" s="3" t="s">
        <v>382</v>
      </c>
      <c r="C382" s="3" t="s">
        <v>374</v>
      </c>
      <c r="D382" s="3" t="s">
        <v>309</v>
      </c>
      <c r="E382" s="3" t="str">
        <v>Jens</v>
      </c>
      <c r="G382" s="19">
        <v>1627</v>
      </c>
      <c r="H382" s="19" t="s">
        <v>4531</v>
      </c>
    </row>
    <row r="383" spans="1:8" x14ac:dyDescent="0.2">
      <c r="A383" s="3">
        <v>3174</v>
      </c>
      <c r="B383" s="3" t="s">
        <v>383</v>
      </c>
      <c r="C383" s="3" t="s">
        <v>374</v>
      </c>
      <c r="D383" s="3" t="s">
        <v>309</v>
      </c>
      <c r="E383" s="3" t="str">
        <v>Ipsach</v>
      </c>
      <c r="G383" s="19">
        <v>1628</v>
      </c>
      <c r="H383" s="19" t="s">
        <v>4531</v>
      </c>
    </row>
    <row r="384" spans="1:8" x14ac:dyDescent="0.2">
      <c r="A384" s="3">
        <v>3073</v>
      </c>
      <c r="B384" s="3" t="s">
        <v>384</v>
      </c>
      <c r="C384" s="3" t="s">
        <v>385</v>
      </c>
      <c r="D384" s="3" t="s">
        <v>309</v>
      </c>
      <c r="E384" s="3" t="str">
        <v>Ligerz</v>
      </c>
      <c r="G384" s="19">
        <v>1630</v>
      </c>
      <c r="H384" s="19" t="s">
        <v>4531</v>
      </c>
    </row>
    <row r="385" spans="1:8" x14ac:dyDescent="0.2">
      <c r="A385" s="3">
        <v>3074</v>
      </c>
      <c r="B385" s="3" t="s">
        <v>386</v>
      </c>
      <c r="C385" s="3" t="s">
        <v>385</v>
      </c>
      <c r="D385" s="3" t="s">
        <v>309</v>
      </c>
      <c r="E385" s="3" t="str">
        <v>Merzligen</v>
      </c>
      <c r="G385" s="19">
        <v>1632</v>
      </c>
      <c r="H385" s="19" t="s">
        <v>4531</v>
      </c>
    </row>
    <row r="386" spans="1:8" x14ac:dyDescent="0.2">
      <c r="A386" s="3">
        <v>3096</v>
      </c>
      <c r="B386" s="3" t="s">
        <v>387</v>
      </c>
      <c r="C386" s="3" t="s">
        <v>387</v>
      </c>
      <c r="D386" s="3" t="s">
        <v>309</v>
      </c>
      <c r="E386" s="3" t="str">
        <v>Mörigen</v>
      </c>
      <c r="G386" s="19">
        <v>1633</v>
      </c>
      <c r="H386" s="19" t="s">
        <v>4531</v>
      </c>
    </row>
    <row r="387" spans="1:8" x14ac:dyDescent="0.2">
      <c r="A387" s="3">
        <v>3066</v>
      </c>
      <c r="B387" s="3" t="s">
        <v>388</v>
      </c>
      <c r="C387" s="3" t="s">
        <v>388</v>
      </c>
      <c r="D387" s="3" t="s">
        <v>309</v>
      </c>
      <c r="E387" s="3" t="str">
        <v>Nidau</v>
      </c>
      <c r="G387" s="19">
        <v>1634</v>
      </c>
      <c r="H387" s="19" t="s">
        <v>4531</v>
      </c>
    </row>
    <row r="388" spans="1:8" x14ac:dyDescent="0.2">
      <c r="A388" s="3">
        <v>3067</v>
      </c>
      <c r="B388" s="3" t="s">
        <v>389</v>
      </c>
      <c r="C388" s="3" t="s">
        <v>390</v>
      </c>
      <c r="D388" s="3" t="s">
        <v>309</v>
      </c>
      <c r="E388" s="3" t="str">
        <v>Orpund</v>
      </c>
      <c r="G388" s="19">
        <v>1635</v>
      </c>
      <c r="H388" s="19" t="s">
        <v>4531</v>
      </c>
    </row>
    <row r="389" spans="1:8" x14ac:dyDescent="0.2">
      <c r="A389" s="3">
        <v>3068</v>
      </c>
      <c r="B389" s="3" t="s">
        <v>391</v>
      </c>
      <c r="C389" s="3" t="s">
        <v>390</v>
      </c>
      <c r="D389" s="3" t="s">
        <v>309</v>
      </c>
      <c r="E389" s="3" t="str">
        <v>Port</v>
      </c>
      <c r="G389" s="19">
        <v>1636</v>
      </c>
      <c r="H389" s="19" t="s">
        <v>4531</v>
      </c>
    </row>
    <row r="390" spans="1:8" x14ac:dyDescent="0.2">
      <c r="A390" s="3">
        <v>3032</v>
      </c>
      <c r="B390" s="3" t="s">
        <v>392</v>
      </c>
      <c r="C390" s="3" t="s">
        <v>393</v>
      </c>
      <c r="D390" s="3" t="s">
        <v>309</v>
      </c>
      <c r="E390" s="3" t="str">
        <v>Safnern</v>
      </c>
      <c r="G390" s="19">
        <v>1637</v>
      </c>
      <c r="H390" s="19" t="s">
        <v>4531</v>
      </c>
    </row>
    <row r="391" spans="1:8" x14ac:dyDescent="0.2">
      <c r="A391" s="3">
        <v>3033</v>
      </c>
      <c r="B391" s="3" t="s">
        <v>394</v>
      </c>
      <c r="C391" s="3" t="s">
        <v>393</v>
      </c>
      <c r="D391" s="3" t="s">
        <v>309</v>
      </c>
      <c r="E391" s="3" t="str">
        <v>Scheuren</v>
      </c>
      <c r="G391" s="19">
        <v>1638</v>
      </c>
      <c r="H391" s="19" t="s">
        <v>4531</v>
      </c>
    </row>
    <row r="392" spans="1:8" x14ac:dyDescent="0.2">
      <c r="A392" s="3">
        <v>3034</v>
      </c>
      <c r="B392" s="3" t="s">
        <v>395</v>
      </c>
      <c r="C392" s="3" t="s">
        <v>393</v>
      </c>
      <c r="D392" s="3" t="s">
        <v>309</v>
      </c>
      <c r="E392" s="3" t="str">
        <v>Schwadernau</v>
      </c>
      <c r="G392" s="19">
        <v>1642</v>
      </c>
      <c r="H392" s="19" t="s">
        <v>4531</v>
      </c>
    </row>
    <row r="393" spans="1:8" x14ac:dyDescent="0.2">
      <c r="A393" s="3">
        <v>3043</v>
      </c>
      <c r="B393" s="3" t="s">
        <v>396</v>
      </c>
      <c r="C393" s="3" t="s">
        <v>393</v>
      </c>
      <c r="D393" s="3" t="s">
        <v>309</v>
      </c>
      <c r="E393" s="3" t="str">
        <v>Studen (BE)</v>
      </c>
      <c r="G393" s="19">
        <v>1643</v>
      </c>
      <c r="H393" s="19" t="s">
        <v>4531</v>
      </c>
    </row>
    <row r="394" spans="1:8" x14ac:dyDescent="0.2">
      <c r="A394" s="3">
        <v>3044</v>
      </c>
      <c r="B394" s="3" t="s">
        <v>397</v>
      </c>
      <c r="C394" s="3" t="s">
        <v>393</v>
      </c>
      <c r="D394" s="3" t="s">
        <v>309</v>
      </c>
      <c r="E394" s="3" t="str">
        <v>Sutz-Lattrigen</v>
      </c>
      <c r="G394" s="19">
        <v>1644</v>
      </c>
      <c r="H394" s="19" t="s">
        <v>4531</v>
      </c>
    </row>
    <row r="395" spans="1:8" x14ac:dyDescent="0.2">
      <c r="A395" s="3">
        <v>3049</v>
      </c>
      <c r="B395" s="3" t="s">
        <v>398</v>
      </c>
      <c r="C395" s="3" t="s">
        <v>393</v>
      </c>
      <c r="D395" s="3" t="s">
        <v>309</v>
      </c>
      <c r="E395" s="3" t="str">
        <v>Täuffelen</v>
      </c>
      <c r="G395" s="19">
        <v>1645</v>
      </c>
      <c r="H395" s="19" t="s">
        <v>4531</v>
      </c>
    </row>
    <row r="396" spans="1:8" x14ac:dyDescent="0.2">
      <c r="A396" s="3">
        <v>3052</v>
      </c>
      <c r="B396" s="3" t="s">
        <v>399</v>
      </c>
      <c r="C396" s="3" t="s">
        <v>399</v>
      </c>
      <c r="D396" s="3" t="s">
        <v>309</v>
      </c>
      <c r="E396" s="3" t="str">
        <v>Walperswil</v>
      </c>
      <c r="G396" s="19">
        <v>1646</v>
      </c>
      <c r="H396" s="19" t="s">
        <v>4531</v>
      </c>
    </row>
    <row r="397" spans="1:8" x14ac:dyDescent="0.2">
      <c r="A397" s="3">
        <v>3048</v>
      </c>
      <c r="B397" s="3" t="s">
        <v>400</v>
      </c>
      <c r="C397" s="3" t="s">
        <v>401</v>
      </c>
      <c r="D397" s="3" t="s">
        <v>309</v>
      </c>
      <c r="E397" s="3" t="str">
        <v>Worben</v>
      </c>
      <c r="G397" s="19">
        <v>1647</v>
      </c>
      <c r="H397" s="19" t="s">
        <v>4531</v>
      </c>
    </row>
    <row r="398" spans="1:8" x14ac:dyDescent="0.2">
      <c r="A398" s="3">
        <v>3063</v>
      </c>
      <c r="B398" s="3" t="s">
        <v>401</v>
      </c>
      <c r="C398" s="3" t="s">
        <v>401</v>
      </c>
      <c r="D398" s="3" t="s">
        <v>309</v>
      </c>
      <c r="E398" s="3" t="str">
        <v>Twann-Tüscherz</v>
      </c>
      <c r="G398" s="19">
        <v>1648</v>
      </c>
      <c r="H398" s="19" t="s">
        <v>4531</v>
      </c>
    </row>
    <row r="399" spans="1:8" x14ac:dyDescent="0.2">
      <c r="A399" s="3">
        <v>3072</v>
      </c>
      <c r="B399" s="3" t="s">
        <v>402</v>
      </c>
      <c r="C399" s="3" t="s">
        <v>402</v>
      </c>
      <c r="D399" s="3" t="s">
        <v>309</v>
      </c>
      <c r="E399" s="3" t="str">
        <v>Därstetten</v>
      </c>
      <c r="G399" s="19">
        <v>1649</v>
      </c>
      <c r="H399" s="19" t="s">
        <v>4531</v>
      </c>
    </row>
    <row r="400" spans="1:8" x14ac:dyDescent="0.2">
      <c r="A400" s="3">
        <v>2502</v>
      </c>
      <c r="B400" s="3" t="s">
        <v>403</v>
      </c>
      <c r="C400" s="3" t="s">
        <v>403</v>
      </c>
      <c r="D400" s="3" t="s">
        <v>309</v>
      </c>
      <c r="E400" s="3" t="str">
        <v>Diemtigen</v>
      </c>
      <c r="G400" s="19">
        <v>1651</v>
      </c>
      <c r="H400" s="19" t="s">
        <v>4531</v>
      </c>
    </row>
    <row r="401" spans="1:8" x14ac:dyDescent="0.2">
      <c r="A401" s="3">
        <v>2503</v>
      </c>
      <c r="B401" s="3" t="s">
        <v>403</v>
      </c>
      <c r="C401" s="3" t="s">
        <v>403</v>
      </c>
      <c r="D401" s="3" t="s">
        <v>309</v>
      </c>
      <c r="E401" s="3" t="str">
        <v>Erlenbach im Simmental</v>
      </c>
      <c r="G401" s="19">
        <v>1652</v>
      </c>
      <c r="H401" s="19" t="s">
        <v>4531</v>
      </c>
    </row>
    <row r="402" spans="1:8" x14ac:dyDescent="0.2">
      <c r="A402" s="3">
        <v>2504</v>
      </c>
      <c r="B402" s="3" t="s">
        <v>403</v>
      </c>
      <c r="C402" s="3" t="s">
        <v>403</v>
      </c>
      <c r="D402" s="3" t="s">
        <v>309</v>
      </c>
      <c r="E402" s="3" t="str">
        <v>Oberwil im Simmental</v>
      </c>
      <c r="G402" s="19">
        <v>1653</v>
      </c>
      <c r="H402" s="19" t="s">
        <v>4531</v>
      </c>
    </row>
    <row r="403" spans="1:8" x14ac:dyDescent="0.2">
      <c r="A403" s="3">
        <v>2505</v>
      </c>
      <c r="B403" s="3" t="s">
        <v>403</v>
      </c>
      <c r="C403" s="3" t="s">
        <v>403</v>
      </c>
      <c r="D403" s="3" t="s">
        <v>309</v>
      </c>
      <c r="E403" s="3" t="str">
        <v>Reutigen</v>
      </c>
      <c r="G403" s="19">
        <v>1654</v>
      </c>
      <c r="H403" s="19" t="s">
        <v>4531</v>
      </c>
    </row>
    <row r="404" spans="1:8" x14ac:dyDescent="0.2">
      <c r="A404" s="3">
        <v>2532</v>
      </c>
      <c r="B404" s="3" t="s">
        <v>404</v>
      </c>
      <c r="C404" s="3" t="s">
        <v>405</v>
      </c>
      <c r="D404" s="3" t="s">
        <v>309</v>
      </c>
      <c r="E404" s="3" t="str">
        <v>Spiez</v>
      </c>
      <c r="G404" s="19">
        <v>1656</v>
      </c>
      <c r="H404" s="19" t="s">
        <v>4535</v>
      </c>
    </row>
    <row r="405" spans="1:8" x14ac:dyDescent="0.2">
      <c r="A405" s="3">
        <v>2533</v>
      </c>
      <c r="B405" s="3" t="s">
        <v>405</v>
      </c>
      <c r="C405" s="3" t="s">
        <v>405</v>
      </c>
      <c r="D405" s="3" t="s">
        <v>309</v>
      </c>
      <c r="E405" s="3" t="str">
        <v>Wimmis</v>
      </c>
      <c r="G405" s="19">
        <v>1657</v>
      </c>
      <c r="H405" s="19" t="s">
        <v>4535</v>
      </c>
    </row>
    <row r="406" spans="1:8" x14ac:dyDescent="0.2">
      <c r="A406" s="3">
        <v>3296</v>
      </c>
      <c r="B406" s="3" t="s">
        <v>406</v>
      </c>
      <c r="C406" s="3" t="s">
        <v>406</v>
      </c>
      <c r="D406" s="3" t="s">
        <v>309</v>
      </c>
      <c r="E406" s="3" t="str">
        <v>Stocken-Höfen</v>
      </c>
      <c r="G406" s="19">
        <v>1658</v>
      </c>
      <c r="H406" s="19" t="s">
        <v>4536</v>
      </c>
    </row>
    <row r="407" spans="1:8" x14ac:dyDescent="0.2">
      <c r="A407" s="3">
        <v>3263</v>
      </c>
      <c r="B407" s="3" t="s">
        <v>407</v>
      </c>
      <c r="C407" s="3" t="s">
        <v>407</v>
      </c>
      <c r="D407" s="3" t="s">
        <v>309</v>
      </c>
      <c r="E407" s="3" t="str">
        <v>Guttannen</v>
      </c>
      <c r="G407" s="19">
        <v>1659</v>
      </c>
      <c r="H407" s="19" t="s">
        <v>4535</v>
      </c>
    </row>
    <row r="408" spans="1:8" x14ac:dyDescent="0.2">
      <c r="A408" s="3">
        <v>3294</v>
      </c>
      <c r="B408" s="3" t="s">
        <v>408</v>
      </c>
      <c r="C408" s="3" t="s">
        <v>408</v>
      </c>
      <c r="D408" s="3" t="s">
        <v>309</v>
      </c>
      <c r="E408" s="3" t="str">
        <v>Hasliberg</v>
      </c>
      <c r="G408" s="19">
        <v>1660</v>
      </c>
      <c r="H408" s="19" t="s">
        <v>4536</v>
      </c>
    </row>
    <row r="409" spans="1:8" x14ac:dyDescent="0.2">
      <c r="A409" s="3">
        <v>3264</v>
      </c>
      <c r="B409" s="3" t="s">
        <v>409</v>
      </c>
      <c r="C409" s="3" t="s">
        <v>410</v>
      </c>
      <c r="D409" s="3" t="s">
        <v>309</v>
      </c>
      <c r="E409" s="3" t="str">
        <v>Innertkirchen</v>
      </c>
      <c r="G409" s="19">
        <v>1661</v>
      </c>
      <c r="H409" s="19" t="s">
        <v>4531</v>
      </c>
    </row>
    <row r="410" spans="1:8" x14ac:dyDescent="0.2">
      <c r="A410" s="3">
        <v>3293</v>
      </c>
      <c r="B410" s="3" t="s">
        <v>411</v>
      </c>
      <c r="C410" s="3" t="s">
        <v>411</v>
      </c>
      <c r="D410" s="3" t="s">
        <v>309</v>
      </c>
      <c r="E410" s="3" t="str">
        <v>Meiringen</v>
      </c>
      <c r="G410" s="19">
        <v>1663</v>
      </c>
      <c r="H410" s="19" t="s">
        <v>4531</v>
      </c>
    </row>
    <row r="411" spans="1:8" x14ac:dyDescent="0.2">
      <c r="A411" s="3">
        <v>2543</v>
      </c>
      <c r="B411" s="3" t="s">
        <v>412</v>
      </c>
      <c r="C411" s="3" t="s">
        <v>413</v>
      </c>
      <c r="D411" s="3" t="s">
        <v>309</v>
      </c>
      <c r="E411" s="3" t="str">
        <v>Schattenhalb</v>
      </c>
      <c r="G411" s="19">
        <v>1665</v>
      </c>
      <c r="H411" s="19" t="s">
        <v>4531</v>
      </c>
    </row>
    <row r="412" spans="1:8" x14ac:dyDescent="0.2">
      <c r="A412" s="3">
        <v>3297</v>
      </c>
      <c r="B412" s="3" t="s">
        <v>414</v>
      </c>
      <c r="C412" s="3" t="s">
        <v>414</v>
      </c>
      <c r="D412" s="3" t="s">
        <v>309</v>
      </c>
      <c r="E412" s="3" t="str">
        <v>Boltigen</v>
      </c>
      <c r="G412" s="19">
        <v>1666</v>
      </c>
      <c r="H412" s="19" t="s">
        <v>4536</v>
      </c>
    </row>
    <row r="413" spans="1:8" x14ac:dyDescent="0.2">
      <c r="A413" s="3">
        <v>3294</v>
      </c>
      <c r="B413" s="3" t="s">
        <v>415</v>
      </c>
      <c r="C413" s="3" t="s">
        <v>415</v>
      </c>
      <c r="D413" s="3" t="s">
        <v>309</v>
      </c>
      <c r="E413" s="3" t="str">
        <v>Lenk</v>
      </c>
      <c r="G413" s="19">
        <v>1667</v>
      </c>
      <c r="H413" s="19" t="s">
        <v>4531</v>
      </c>
    </row>
    <row r="414" spans="1:8" x14ac:dyDescent="0.2">
      <c r="A414" s="3">
        <v>2554</v>
      </c>
      <c r="B414" s="3" t="s">
        <v>416</v>
      </c>
      <c r="C414" s="3" t="s">
        <v>416</v>
      </c>
      <c r="D414" s="3" t="s">
        <v>309</v>
      </c>
      <c r="E414" s="3" t="str">
        <v>St. Stephan</v>
      </c>
      <c r="G414" s="19">
        <v>1669</v>
      </c>
      <c r="H414" s="19" t="s">
        <v>4536</v>
      </c>
    </row>
    <row r="415" spans="1:8" x14ac:dyDescent="0.2">
      <c r="A415" s="3">
        <v>3298</v>
      </c>
      <c r="B415" s="3" t="s">
        <v>417</v>
      </c>
      <c r="C415" s="3" t="s">
        <v>418</v>
      </c>
      <c r="D415" s="3" t="s">
        <v>309</v>
      </c>
      <c r="E415" s="3" t="str">
        <v>Zweisimmen</v>
      </c>
      <c r="G415" s="19">
        <v>1670</v>
      </c>
      <c r="H415" s="19" t="s">
        <v>4531</v>
      </c>
    </row>
    <row r="416" spans="1:8" x14ac:dyDescent="0.2">
      <c r="A416" s="3">
        <v>2542</v>
      </c>
      <c r="B416" s="3" t="s">
        <v>419</v>
      </c>
      <c r="C416" s="3" t="s">
        <v>419</v>
      </c>
      <c r="D416" s="3" t="s">
        <v>309</v>
      </c>
      <c r="E416" s="3" t="str">
        <v>Gsteig</v>
      </c>
      <c r="G416" s="19">
        <v>1673</v>
      </c>
      <c r="H416" s="19" t="s">
        <v>4530</v>
      </c>
    </row>
    <row r="417" spans="1:8" x14ac:dyDescent="0.2">
      <c r="A417" s="3">
        <v>3295</v>
      </c>
      <c r="B417" s="3" t="s">
        <v>420</v>
      </c>
      <c r="C417" s="3" t="s">
        <v>421</v>
      </c>
      <c r="D417" s="3" t="s">
        <v>309</v>
      </c>
      <c r="E417" s="3" t="str">
        <v>Lauenen</v>
      </c>
      <c r="G417" s="19">
        <v>1674</v>
      </c>
      <c r="H417" s="19" t="s">
        <v>4531</v>
      </c>
    </row>
    <row r="418" spans="1:8" x14ac:dyDescent="0.2">
      <c r="A418" s="3">
        <v>3251</v>
      </c>
      <c r="B418" s="3" t="s">
        <v>422</v>
      </c>
      <c r="C418" s="3" t="s">
        <v>423</v>
      </c>
      <c r="D418" s="3" t="s">
        <v>309</v>
      </c>
      <c r="E418" s="3" t="str">
        <v>Saanen</v>
      </c>
      <c r="G418" s="19">
        <v>1675</v>
      </c>
      <c r="H418" s="19" t="s">
        <v>4531</v>
      </c>
    </row>
    <row r="419" spans="1:8" x14ac:dyDescent="0.2">
      <c r="A419" s="3">
        <v>3426</v>
      </c>
      <c r="B419" s="3" t="s">
        <v>424</v>
      </c>
      <c r="C419" s="3" t="s">
        <v>424</v>
      </c>
      <c r="D419" s="3" t="s">
        <v>309</v>
      </c>
      <c r="E419" s="3" t="str">
        <v>Guggisberg</v>
      </c>
      <c r="G419" s="19">
        <v>1676</v>
      </c>
      <c r="H419" s="19" t="s">
        <v>4531</v>
      </c>
    </row>
    <row r="420" spans="1:8" x14ac:dyDescent="0.2">
      <c r="A420" s="3">
        <v>3473</v>
      </c>
      <c r="B420" s="3" t="s">
        <v>425</v>
      </c>
      <c r="C420" s="3" t="s">
        <v>425</v>
      </c>
      <c r="D420" s="3" t="s">
        <v>309</v>
      </c>
      <c r="E420" s="3" t="str">
        <v>Rüschegg</v>
      </c>
      <c r="G420" s="19">
        <v>1677</v>
      </c>
      <c r="H420" s="19" t="s">
        <v>4531</v>
      </c>
    </row>
    <row r="421" spans="1:8" x14ac:dyDescent="0.2">
      <c r="A421" s="3">
        <v>3323</v>
      </c>
      <c r="B421" s="3" t="s">
        <v>426</v>
      </c>
      <c r="C421" s="3" t="s">
        <v>427</v>
      </c>
      <c r="D421" s="3" t="s">
        <v>309</v>
      </c>
      <c r="E421" s="3" t="str">
        <v>Schwarzenburg</v>
      </c>
      <c r="G421" s="19">
        <v>1678</v>
      </c>
      <c r="H421" s="19" t="s">
        <v>4531</v>
      </c>
    </row>
    <row r="422" spans="1:8" x14ac:dyDescent="0.2">
      <c r="A422" s="3">
        <v>3400</v>
      </c>
      <c r="B422" s="3" t="s">
        <v>428</v>
      </c>
      <c r="C422" s="3" t="s">
        <v>428</v>
      </c>
      <c r="D422" s="3" t="s">
        <v>309</v>
      </c>
      <c r="E422" s="3" t="str">
        <v>Belp</v>
      </c>
      <c r="G422" s="19">
        <v>1679</v>
      </c>
      <c r="H422" s="19" t="s">
        <v>4531</v>
      </c>
    </row>
    <row r="423" spans="1:8" x14ac:dyDescent="0.2">
      <c r="A423" s="3">
        <v>3423</v>
      </c>
      <c r="B423" s="3" t="s">
        <v>429</v>
      </c>
      <c r="C423" s="3" t="s">
        <v>429</v>
      </c>
      <c r="D423" s="3" t="s">
        <v>309</v>
      </c>
      <c r="E423" s="3" t="str">
        <v>Burgistein</v>
      </c>
      <c r="G423" s="19">
        <v>1680</v>
      </c>
      <c r="H423" s="19" t="s">
        <v>4531</v>
      </c>
    </row>
    <row r="424" spans="1:8" x14ac:dyDescent="0.2">
      <c r="A424" s="3">
        <v>3424</v>
      </c>
      <c r="B424" s="3" t="s">
        <v>430</v>
      </c>
      <c r="C424" s="3" t="s">
        <v>429</v>
      </c>
      <c r="D424" s="3" t="s">
        <v>309</v>
      </c>
      <c r="E424" s="3" t="str">
        <v>Gerzensee</v>
      </c>
      <c r="G424" s="19">
        <v>1681</v>
      </c>
      <c r="H424" s="19" t="s">
        <v>4531</v>
      </c>
    </row>
    <row r="425" spans="1:8" x14ac:dyDescent="0.2">
      <c r="A425" s="3">
        <v>3424</v>
      </c>
      <c r="B425" s="3" t="s">
        <v>431</v>
      </c>
      <c r="C425" s="3" t="s">
        <v>429</v>
      </c>
      <c r="D425" s="3" t="s">
        <v>309</v>
      </c>
      <c r="E425" s="3" t="str">
        <v>Gurzelen</v>
      </c>
      <c r="G425" s="19">
        <v>1682</v>
      </c>
      <c r="H425" s="19" t="s">
        <v>4531</v>
      </c>
    </row>
    <row r="426" spans="1:8" x14ac:dyDescent="0.2">
      <c r="A426" s="3">
        <v>3415</v>
      </c>
      <c r="B426" s="3" t="s">
        <v>432</v>
      </c>
      <c r="C426" s="3" t="s">
        <v>433</v>
      </c>
      <c r="D426" s="3" t="s">
        <v>309</v>
      </c>
      <c r="E426" s="3" t="str">
        <v>Jaberg</v>
      </c>
      <c r="G426" s="19">
        <v>1683</v>
      </c>
      <c r="H426" s="19" t="s">
        <v>4531</v>
      </c>
    </row>
    <row r="427" spans="1:8" x14ac:dyDescent="0.2">
      <c r="A427" s="3">
        <v>3415</v>
      </c>
      <c r="B427" s="3" t="s">
        <v>434</v>
      </c>
      <c r="C427" s="3" t="s">
        <v>433</v>
      </c>
      <c r="D427" s="3" t="s">
        <v>309</v>
      </c>
      <c r="E427" s="3" t="str">
        <v>Kaufdorf</v>
      </c>
      <c r="G427" s="19">
        <v>1684</v>
      </c>
      <c r="H427" s="19" t="s">
        <v>4531</v>
      </c>
    </row>
    <row r="428" spans="1:8" x14ac:dyDescent="0.2">
      <c r="A428" s="3">
        <v>3419</v>
      </c>
      <c r="B428" s="3" t="s">
        <v>435</v>
      </c>
      <c r="C428" s="3" t="s">
        <v>433</v>
      </c>
      <c r="D428" s="3" t="s">
        <v>309</v>
      </c>
      <c r="E428" s="3" t="str">
        <v>Kehrsatz</v>
      </c>
      <c r="G428" s="19">
        <v>1685</v>
      </c>
      <c r="H428" s="19" t="s">
        <v>4531</v>
      </c>
    </row>
    <row r="429" spans="1:8" x14ac:dyDescent="0.2">
      <c r="A429" s="3">
        <v>3412</v>
      </c>
      <c r="B429" s="3" t="s">
        <v>436</v>
      </c>
      <c r="C429" s="3" t="s">
        <v>436</v>
      </c>
      <c r="D429" s="3" t="s">
        <v>309</v>
      </c>
      <c r="E429" s="3" t="str">
        <v>Kirchdorf (BE)</v>
      </c>
      <c r="G429" s="19">
        <v>1686</v>
      </c>
      <c r="H429" s="19" t="s">
        <v>4531</v>
      </c>
    </row>
    <row r="430" spans="1:8" x14ac:dyDescent="0.2">
      <c r="A430" s="3">
        <v>3413</v>
      </c>
      <c r="B430" s="3" t="s">
        <v>437</v>
      </c>
      <c r="C430" s="3" t="s">
        <v>436</v>
      </c>
      <c r="D430" s="3" t="s">
        <v>309</v>
      </c>
      <c r="E430" s="3" t="str">
        <v>Niedermuhlern</v>
      </c>
      <c r="G430" s="19">
        <v>1687</v>
      </c>
      <c r="H430" s="19" t="s">
        <v>4531</v>
      </c>
    </row>
    <row r="431" spans="1:8" x14ac:dyDescent="0.2">
      <c r="A431" s="3">
        <v>3429</v>
      </c>
      <c r="B431" s="3" t="s">
        <v>438</v>
      </c>
      <c r="C431" s="3" t="s">
        <v>438</v>
      </c>
      <c r="D431" s="3" t="s">
        <v>309</v>
      </c>
      <c r="E431" s="3" t="str">
        <v>Riggisberg</v>
      </c>
      <c r="G431" s="19">
        <v>1688</v>
      </c>
      <c r="H431" s="19" t="s">
        <v>4531</v>
      </c>
    </row>
    <row r="432" spans="1:8" x14ac:dyDescent="0.2">
      <c r="A432" s="3">
        <v>3324</v>
      </c>
      <c r="B432" s="3" t="s">
        <v>439</v>
      </c>
      <c r="C432" s="3" t="s">
        <v>439</v>
      </c>
      <c r="D432" s="3" t="s">
        <v>309</v>
      </c>
      <c r="E432" s="3" t="str">
        <v>Rüeggisberg</v>
      </c>
      <c r="G432" s="19">
        <v>1689</v>
      </c>
      <c r="H432" s="19" t="s">
        <v>4531</v>
      </c>
    </row>
    <row r="433" spans="1:8" x14ac:dyDescent="0.2">
      <c r="A433" s="3">
        <v>3324</v>
      </c>
      <c r="B433" s="3" t="s">
        <v>440</v>
      </c>
      <c r="C433" s="3" t="s">
        <v>439</v>
      </c>
      <c r="D433" s="3" t="s">
        <v>309</v>
      </c>
      <c r="E433" s="3" t="str">
        <v>Seftigen</v>
      </c>
      <c r="G433" s="19">
        <v>1690</v>
      </c>
      <c r="H433" s="19" t="s">
        <v>4531</v>
      </c>
    </row>
    <row r="434" spans="1:8" x14ac:dyDescent="0.2">
      <c r="A434" s="3">
        <v>3429</v>
      </c>
      <c r="B434" s="3" t="s">
        <v>441</v>
      </c>
      <c r="C434" s="3" t="s">
        <v>441</v>
      </c>
      <c r="D434" s="3" t="s">
        <v>309</v>
      </c>
      <c r="E434" s="3" t="str">
        <v>Toffen</v>
      </c>
      <c r="G434" s="19">
        <v>1691</v>
      </c>
      <c r="H434" s="19" t="s">
        <v>4531</v>
      </c>
    </row>
    <row r="435" spans="1:8" x14ac:dyDescent="0.2">
      <c r="A435" s="3">
        <v>3309</v>
      </c>
      <c r="B435" s="3" t="s">
        <v>442</v>
      </c>
      <c r="C435" s="3" t="s">
        <v>442</v>
      </c>
      <c r="D435" s="3" t="s">
        <v>309</v>
      </c>
      <c r="E435" s="3" t="str">
        <v>Uttigen</v>
      </c>
      <c r="G435" s="19">
        <v>1692</v>
      </c>
      <c r="H435" s="19" t="s">
        <v>4531</v>
      </c>
    </row>
    <row r="436" spans="1:8" x14ac:dyDescent="0.2">
      <c r="A436" s="3">
        <v>3422</v>
      </c>
      <c r="B436" s="3" t="s">
        <v>443</v>
      </c>
      <c r="C436" s="3" t="s">
        <v>444</v>
      </c>
      <c r="D436" s="3" t="s">
        <v>309</v>
      </c>
      <c r="E436" s="3" t="str">
        <v>Wattenwil</v>
      </c>
      <c r="G436" s="19">
        <v>1694</v>
      </c>
      <c r="H436" s="19" t="s">
        <v>4531</v>
      </c>
    </row>
    <row r="437" spans="1:8" x14ac:dyDescent="0.2">
      <c r="A437" s="3">
        <v>3425</v>
      </c>
      <c r="B437" s="3" t="s">
        <v>445</v>
      </c>
      <c r="C437" s="3" t="s">
        <v>445</v>
      </c>
      <c r="D437" s="3" t="s">
        <v>309</v>
      </c>
      <c r="E437" s="3" t="str">
        <v>Wald (BE)</v>
      </c>
      <c r="G437" s="19">
        <v>1695</v>
      </c>
      <c r="H437" s="19" t="s">
        <v>4531</v>
      </c>
    </row>
    <row r="438" spans="1:8" x14ac:dyDescent="0.2">
      <c r="A438" s="3">
        <v>3325</v>
      </c>
      <c r="B438" s="3" t="s">
        <v>446</v>
      </c>
      <c r="C438" s="3" t="s">
        <v>447</v>
      </c>
      <c r="D438" s="3" t="s">
        <v>309</v>
      </c>
      <c r="E438" s="3" t="str">
        <v>Thurnen</v>
      </c>
      <c r="G438" s="19">
        <v>1696</v>
      </c>
      <c r="H438" s="19" t="s">
        <v>4531</v>
      </c>
    </row>
    <row r="439" spans="1:8" x14ac:dyDescent="0.2">
      <c r="A439" s="3">
        <v>3326</v>
      </c>
      <c r="B439" s="3" t="s">
        <v>447</v>
      </c>
      <c r="C439" s="3" t="s">
        <v>447</v>
      </c>
      <c r="D439" s="3" t="s">
        <v>309</v>
      </c>
      <c r="E439" s="3" t="str">
        <v>Eggiwil</v>
      </c>
      <c r="G439" s="19">
        <v>1697</v>
      </c>
      <c r="H439" s="19" t="s">
        <v>4531</v>
      </c>
    </row>
    <row r="440" spans="1:8" x14ac:dyDescent="0.2">
      <c r="A440" s="3">
        <v>3421</v>
      </c>
      <c r="B440" s="3" t="s">
        <v>448</v>
      </c>
      <c r="C440" s="3" t="s">
        <v>448</v>
      </c>
      <c r="D440" s="3" t="s">
        <v>309</v>
      </c>
      <c r="E440" s="3" t="str">
        <v>Langnau im Emmental</v>
      </c>
      <c r="G440" s="19">
        <v>1699</v>
      </c>
      <c r="H440" s="19" t="s">
        <v>4531</v>
      </c>
    </row>
    <row r="441" spans="1:8" x14ac:dyDescent="0.2">
      <c r="A441" s="3">
        <v>3414</v>
      </c>
      <c r="B441" s="3" t="s">
        <v>449</v>
      </c>
      <c r="C441" s="3" t="s">
        <v>449</v>
      </c>
      <c r="D441" s="3" t="s">
        <v>309</v>
      </c>
      <c r="E441" s="3" t="str">
        <v>Lauperswil</v>
      </c>
      <c r="G441" s="19">
        <v>1700</v>
      </c>
      <c r="H441" s="19" t="s">
        <v>4531</v>
      </c>
    </row>
    <row r="442" spans="1:8" x14ac:dyDescent="0.2">
      <c r="A442" s="3">
        <v>3421</v>
      </c>
      <c r="B442" s="3" t="s">
        <v>448</v>
      </c>
      <c r="C442" s="3" t="s">
        <v>449</v>
      </c>
      <c r="D442" s="3" t="s">
        <v>309</v>
      </c>
      <c r="E442" s="3" t="str">
        <v>Röthenbach im Emmental</v>
      </c>
      <c r="G442" s="19">
        <v>1712</v>
      </c>
      <c r="H442" s="19" t="s">
        <v>4531</v>
      </c>
    </row>
    <row r="443" spans="1:8" x14ac:dyDescent="0.2">
      <c r="A443" s="3">
        <v>3422</v>
      </c>
      <c r="B443" s="3" t="s">
        <v>450</v>
      </c>
      <c r="C443" s="3" t="s">
        <v>451</v>
      </c>
      <c r="D443" s="3" t="s">
        <v>309</v>
      </c>
      <c r="E443" s="3" t="str">
        <v>Rüderswil</v>
      </c>
      <c r="G443" s="19">
        <v>1713</v>
      </c>
      <c r="H443" s="19" t="s">
        <v>4531</v>
      </c>
    </row>
    <row r="444" spans="1:8" x14ac:dyDescent="0.2">
      <c r="A444" s="3">
        <v>3422</v>
      </c>
      <c r="B444" s="3" t="s">
        <v>452</v>
      </c>
      <c r="C444" s="3" t="s">
        <v>451</v>
      </c>
      <c r="D444" s="3" t="s">
        <v>309</v>
      </c>
      <c r="E444" s="3" t="str">
        <v>Schangnau</v>
      </c>
      <c r="G444" s="19">
        <v>1714</v>
      </c>
      <c r="H444" s="19" t="s">
        <v>4537</v>
      </c>
    </row>
    <row r="445" spans="1:8" x14ac:dyDescent="0.2">
      <c r="A445" s="3">
        <v>3472</v>
      </c>
      <c r="B445" s="3" t="s">
        <v>453</v>
      </c>
      <c r="C445" s="3" t="s">
        <v>453</v>
      </c>
      <c r="D445" s="3" t="s">
        <v>309</v>
      </c>
      <c r="E445" s="3" t="str">
        <v>Signau</v>
      </c>
      <c r="G445" s="19">
        <v>1715</v>
      </c>
      <c r="H445" s="19" t="s">
        <v>4531</v>
      </c>
    </row>
    <row r="446" spans="1:8" x14ac:dyDescent="0.2">
      <c r="A446" s="3">
        <v>3421</v>
      </c>
      <c r="B446" s="3" t="s">
        <v>454</v>
      </c>
      <c r="C446" s="3" t="s">
        <v>455</v>
      </c>
      <c r="D446" s="3" t="s">
        <v>309</v>
      </c>
      <c r="E446" s="3" t="str">
        <v>Trub</v>
      </c>
      <c r="G446" s="19">
        <v>1716</v>
      </c>
      <c r="H446" s="19" t="s">
        <v>4531</v>
      </c>
    </row>
    <row r="447" spans="1:8" x14ac:dyDescent="0.2">
      <c r="A447" s="3">
        <v>3425</v>
      </c>
      <c r="B447" s="3" t="s">
        <v>456</v>
      </c>
      <c r="C447" s="3" t="s">
        <v>456</v>
      </c>
      <c r="D447" s="3" t="s">
        <v>309</v>
      </c>
      <c r="E447" s="3" t="str">
        <v>Trubschachen</v>
      </c>
      <c r="G447" s="19">
        <v>1717</v>
      </c>
      <c r="H447" s="19" t="s">
        <v>4531</v>
      </c>
    </row>
    <row r="448" spans="1:8" x14ac:dyDescent="0.2">
      <c r="A448" s="3">
        <v>3472</v>
      </c>
      <c r="B448" s="3" t="s">
        <v>457</v>
      </c>
      <c r="C448" s="3" t="s">
        <v>457</v>
      </c>
      <c r="D448" s="3" t="s">
        <v>309</v>
      </c>
      <c r="E448" s="3" t="str">
        <v>Amsoldingen</v>
      </c>
      <c r="G448" s="19">
        <v>1718</v>
      </c>
      <c r="H448" s="19" t="s">
        <v>4531</v>
      </c>
    </row>
    <row r="449" spans="1:8" x14ac:dyDescent="0.2">
      <c r="A449" s="3">
        <v>3474</v>
      </c>
      <c r="B449" s="3" t="s">
        <v>458</v>
      </c>
      <c r="C449" s="3" t="s">
        <v>457</v>
      </c>
      <c r="D449" s="3" t="s">
        <v>309</v>
      </c>
      <c r="E449" s="3" t="str">
        <v>Blumenstein</v>
      </c>
      <c r="G449" s="19">
        <v>1719</v>
      </c>
      <c r="H449" s="19" t="s">
        <v>4531</v>
      </c>
    </row>
    <row r="450" spans="1:8" x14ac:dyDescent="0.2">
      <c r="A450" s="3">
        <v>2606</v>
      </c>
      <c r="B450" s="3" t="s">
        <v>459</v>
      </c>
      <c r="C450" s="3" t="s">
        <v>459</v>
      </c>
      <c r="D450" s="3" t="s">
        <v>309</v>
      </c>
      <c r="E450" s="3" t="str">
        <v>Buchholterberg</v>
      </c>
      <c r="G450" s="19">
        <v>1720</v>
      </c>
      <c r="H450" s="19" t="s">
        <v>4531</v>
      </c>
    </row>
    <row r="451" spans="1:8" x14ac:dyDescent="0.2">
      <c r="A451" s="3">
        <v>2610</v>
      </c>
      <c r="B451" s="3" t="s">
        <v>460</v>
      </c>
      <c r="C451" s="3" t="s">
        <v>461</v>
      </c>
      <c r="D451" s="3" t="s">
        <v>309</v>
      </c>
      <c r="E451" s="3" t="str">
        <v>Eriz</v>
      </c>
      <c r="G451" s="19">
        <v>1721</v>
      </c>
      <c r="H451" s="19" t="s">
        <v>4531</v>
      </c>
    </row>
    <row r="452" spans="1:8" x14ac:dyDescent="0.2">
      <c r="A452" s="3">
        <v>2612</v>
      </c>
      <c r="B452" s="3" t="s">
        <v>461</v>
      </c>
      <c r="C452" s="3" t="s">
        <v>461</v>
      </c>
      <c r="D452" s="3" t="s">
        <v>309</v>
      </c>
      <c r="E452" s="3" t="str">
        <v>Fahrni</v>
      </c>
      <c r="G452" s="19">
        <v>1722</v>
      </c>
      <c r="H452" s="19" t="s">
        <v>4531</v>
      </c>
    </row>
    <row r="453" spans="1:8" x14ac:dyDescent="0.2">
      <c r="A453" s="3">
        <v>2607</v>
      </c>
      <c r="B453" s="3" t="s">
        <v>462</v>
      </c>
      <c r="C453" s="3" t="s">
        <v>462</v>
      </c>
      <c r="D453" s="3" t="s">
        <v>309</v>
      </c>
      <c r="E453" s="3" t="str">
        <v>Heiligenschwendi</v>
      </c>
      <c r="G453" s="19">
        <v>1723</v>
      </c>
      <c r="H453" s="19" t="s">
        <v>4531</v>
      </c>
    </row>
    <row r="454" spans="1:8" x14ac:dyDescent="0.2">
      <c r="A454" s="3">
        <v>2608</v>
      </c>
      <c r="B454" s="3" t="s">
        <v>463</v>
      </c>
      <c r="C454" s="3" t="s">
        <v>462</v>
      </c>
      <c r="D454" s="3" t="s">
        <v>309</v>
      </c>
      <c r="E454" s="3" t="str">
        <v>Heimberg</v>
      </c>
      <c r="G454" s="19">
        <v>1724</v>
      </c>
      <c r="H454" s="19" t="s">
        <v>4531</v>
      </c>
    </row>
    <row r="455" spans="1:8" x14ac:dyDescent="0.2">
      <c r="A455" s="3">
        <v>2608</v>
      </c>
      <c r="B455" s="3" t="s">
        <v>464</v>
      </c>
      <c r="C455" s="3" t="s">
        <v>464</v>
      </c>
      <c r="D455" s="3" t="s">
        <v>309</v>
      </c>
      <c r="E455" s="3" t="str">
        <v>Hilterfingen</v>
      </c>
      <c r="G455" s="19">
        <v>1725</v>
      </c>
      <c r="H455" s="19" t="s">
        <v>4531</v>
      </c>
    </row>
    <row r="456" spans="1:8" x14ac:dyDescent="0.2">
      <c r="A456" s="3">
        <v>2333</v>
      </c>
      <c r="B456" s="3" t="s">
        <v>465</v>
      </c>
      <c r="C456" s="3" t="s">
        <v>465</v>
      </c>
      <c r="D456" s="3" t="s">
        <v>309</v>
      </c>
      <c r="E456" s="3" t="str">
        <v>Homberg</v>
      </c>
      <c r="G456" s="19">
        <v>1726</v>
      </c>
      <c r="H456" s="19" t="s">
        <v>4531</v>
      </c>
    </row>
    <row r="457" spans="1:8" x14ac:dyDescent="0.2">
      <c r="A457" s="3">
        <v>2723</v>
      </c>
      <c r="B457" s="3" t="s">
        <v>466</v>
      </c>
      <c r="C457" s="3" t="s">
        <v>466</v>
      </c>
      <c r="D457" s="3" t="s">
        <v>309</v>
      </c>
      <c r="E457" s="3" t="str">
        <v>Horrenbach-Buchen</v>
      </c>
      <c r="G457" s="19">
        <v>1727</v>
      </c>
      <c r="H457" s="19" t="s">
        <v>4531</v>
      </c>
    </row>
    <row r="458" spans="1:8" x14ac:dyDescent="0.2">
      <c r="A458" s="3">
        <v>2534</v>
      </c>
      <c r="B458" s="3" t="s">
        <v>467</v>
      </c>
      <c r="C458" s="3" t="s">
        <v>467</v>
      </c>
      <c r="D458" s="3" t="s">
        <v>309</v>
      </c>
      <c r="E458" s="3" t="str">
        <v>Oberhofen am Thunersee</v>
      </c>
      <c r="G458" s="19">
        <v>1728</v>
      </c>
      <c r="H458" s="19" t="s">
        <v>4531</v>
      </c>
    </row>
    <row r="459" spans="1:8" x14ac:dyDescent="0.2">
      <c r="A459" s="3">
        <v>2534</v>
      </c>
      <c r="B459" s="3" t="s">
        <v>468</v>
      </c>
      <c r="C459" s="3" t="s">
        <v>467</v>
      </c>
      <c r="D459" s="3" t="s">
        <v>309</v>
      </c>
      <c r="E459" s="3" t="str">
        <v>Pohlern</v>
      </c>
      <c r="G459" s="19">
        <v>1730</v>
      </c>
      <c r="H459" s="19" t="s">
        <v>4531</v>
      </c>
    </row>
    <row r="460" spans="1:8" x14ac:dyDescent="0.2">
      <c r="A460" s="3">
        <v>2616</v>
      </c>
      <c r="B460" s="3" t="s">
        <v>469</v>
      </c>
      <c r="C460" s="3" t="s">
        <v>470</v>
      </c>
      <c r="D460" s="3" t="s">
        <v>309</v>
      </c>
      <c r="E460" s="3" t="str">
        <v>Sigriswil</v>
      </c>
      <c r="G460" s="19">
        <v>1731</v>
      </c>
      <c r="H460" s="19" t="s">
        <v>4531</v>
      </c>
    </row>
    <row r="461" spans="1:8" x14ac:dyDescent="0.2">
      <c r="A461" s="3">
        <v>2538</v>
      </c>
      <c r="B461" s="3" t="s">
        <v>471</v>
      </c>
      <c r="C461" s="3" t="s">
        <v>472</v>
      </c>
      <c r="D461" s="3" t="s">
        <v>309</v>
      </c>
      <c r="E461" s="3" t="str">
        <v>Steffisburg</v>
      </c>
      <c r="G461" s="19">
        <v>1732</v>
      </c>
      <c r="H461" s="19" t="s">
        <v>4531</v>
      </c>
    </row>
    <row r="462" spans="1:8" x14ac:dyDescent="0.2">
      <c r="A462" s="3">
        <v>2610</v>
      </c>
      <c r="B462" s="3" t="s">
        <v>473</v>
      </c>
      <c r="C462" s="3" t="s">
        <v>474</v>
      </c>
      <c r="D462" s="3" t="s">
        <v>309</v>
      </c>
      <c r="E462" s="3" t="str">
        <v>Teuffenthal (BE)</v>
      </c>
      <c r="G462" s="19">
        <v>1733</v>
      </c>
      <c r="H462" s="19" t="s">
        <v>4531</v>
      </c>
    </row>
    <row r="463" spans="1:8" x14ac:dyDescent="0.2">
      <c r="A463" s="3">
        <v>2610</v>
      </c>
      <c r="B463" s="3" t="s">
        <v>475</v>
      </c>
      <c r="C463" s="3" t="s">
        <v>474</v>
      </c>
      <c r="D463" s="3" t="s">
        <v>309</v>
      </c>
      <c r="E463" s="3" t="str">
        <v>Thierachern</v>
      </c>
      <c r="G463" s="19">
        <v>1734</v>
      </c>
      <c r="H463" s="19" t="s">
        <v>4531</v>
      </c>
    </row>
    <row r="464" spans="1:8" x14ac:dyDescent="0.2">
      <c r="A464" s="3">
        <v>2610</v>
      </c>
      <c r="B464" s="3" t="s">
        <v>476</v>
      </c>
      <c r="C464" s="3" t="s">
        <v>474</v>
      </c>
      <c r="D464" s="3" t="s">
        <v>309</v>
      </c>
      <c r="E464" s="3" t="str">
        <v>Thun</v>
      </c>
      <c r="G464" s="19">
        <v>1735</v>
      </c>
      <c r="H464" s="19" t="s">
        <v>4531</v>
      </c>
    </row>
    <row r="465" spans="1:8" x14ac:dyDescent="0.2">
      <c r="A465" s="3">
        <v>2605</v>
      </c>
      <c r="B465" s="3" t="s">
        <v>477</v>
      </c>
      <c r="C465" s="3" t="s">
        <v>477</v>
      </c>
      <c r="D465" s="3" t="s">
        <v>309</v>
      </c>
      <c r="E465" s="3" t="str">
        <v>Uebeschi</v>
      </c>
      <c r="G465" s="19">
        <v>1736</v>
      </c>
      <c r="H465" s="19" t="s">
        <v>4531</v>
      </c>
    </row>
    <row r="466" spans="1:8" x14ac:dyDescent="0.2">
      <c r="A466" s="3">
        <v>2615</v>
      </c>
      <c r="B466" s="3" t="s">
        <v>478</v>
      </c>
      <c r="C466" s="3" t="s">
        <v>478</v>
      </c>
      <c r="D466" s="3" t="s">
        <v>309</v>
      </c>
      <c r="E466" s="3" t="str">
        <v>Uetendorf</v>
      </c>
      <c r="G466" s="19">
        <v>1737</v>
      </c>
      <c r="H466" s="19" t="s">
        <v>4531</v>
      </c>
    </row>
    <row r="467" spans="1:8" x14ac:dyDescent="0.2">
      <c r="A467" s="3">
        <v>2615</v>
      </c>
      <c r="B467" s="3" t="s">
        <v>479</v>
      </c>
      <c r="C467" s="3" t="s">
        <v>478</v>
      </c>
      <c r="D467" s="3" t="s">
        <v>309</v>
      </c>
      <c r="E467" s="3" t="str">
        <v>Unterlangenegg</v>
      </c>
      <c r="G467" s="19">
        <v>1738</v>
      </c>
      <c r="H467" s="19" t="s">
        <v>4531</v>
      </c>
    </row>
    <row r="468" spans="1:8" x14ac:dyDescent="0.2">
      <c r="A468" s="3">
        <v>2720</v>
      </c>
      <c r="B468" s="3" t="s">
        <v>480</v>
      </c>
      <c r="C468" s="3" t="s">
        <v>480</v>
      </c>
      <c r="D468" s="3" t="s">
        <v>309</v>
      </c>
      <c r="E468" s="3" t="str">
        <v>Wachseldorn</v>
      </c>
      <c r="G468" s="19">
        <v>1740</v>
      </c>
      <c r="H468" s="19" t="s">
        <v>4531</v>
      </c>
    </row>
    <row r="469" spans="1:8" x14ac:dyDescent="0.2">
      <c r="A469" s="3">
        <v>2722</v>
      </c>
      <c r="B469" s="3" t="s">
        <v>481</v>
      </c>
      <c r="C469" s="3" t="s">
        <v>480</v>
      </c>
      <c r="D469" s="3" t="s">
        <v>309</v>
      </c>
      <c r="E469" s="3" t="str">
        <v>Zwieselberg</v>
      </c>
      <c r="G469" s="19">
        <v>1741</v>
      </c>
      <c r="H469" s="19" t="s">
        <v>4531</v>
      </c>
    </row>
    <row r="470" spans="1:8" x14ac:dyDescent="0.2">
      <c r="A470" s="3">
        <v>2613</v>
      </c>
      <c r="B470" s="3" t="s">
        <v>482</v>
      </c>
      <c r="C470" s="3" t="s">
        <v>482</v>
      </c>
      <c r="D470" s="3" t="s">
        <v>309</v>
      </c>
      <c r="E470" s="3" t="str">
        <v>Forst-Längenbühl</v>
      </c>
      <c r="G470" s="19">
        <v>1742</v>
      </c>
      <c r="H470" s="19" t="s">
        <v>4531</v>
      </c>
    </row>
    <row r="471" spans="1:8" x14ac:dyDescent="0.2">
      <c r="A471" s="3">
        <v>2535</v>
      </c>
      <c r="B471" s="3" t="s">
        <v>483</v>
      </c>
      <c r="C471" s="3" t="s">
        <v>484</v>
      </c>
      <c r="D471" s="3" t="s">
        <v>309</v>
      </c>
      <c r="E471" s="3" t="str">
        <v>Affoltern im Emmental</v>
      </c>
      <c r="G471" s="19">
        <v>1744</v>
      </c>
      <c r="H471" s="19" t="s">
        <v>4531</v>
      </c>
    </row>
    <row r="472" spans="1:8" x14ac:dyDescent="0.2">
      <c r="A472" s="3">
        <v>2536</v>
      </c>
      <c r="B472" s="3" t="s">
        <v>485</v>
      </c>
      <c r="C472" s="3" t="s">
        <v>484</v>
      </c>
      <c r="D472" s="3" t="s">
        <v>309</v>
      </c>
      <c r="E472" s="3" t="str">
        <v>Dürrenroth</v>
      </c>
      <c r="G472" s="19">
        <v>1745</v>
      </c>
      <c r="H472" s="19" t="s">
        <v>4531</v>
      </c>
    </row>
    <row r="473" spans="1:8" x14ac:dyDescent="0.2">
      <c r="A473" s="3">
        <v>2537</v>
      </c>
      <c r="B473" s="3" t="s">
        <v>486</v>
      </c>
      <c r="C473" s="3" t="s">
        <v>484</v>
      </c>
      <c r="D473" s="3" t="s">
        <v>309</v>
      </c>
      <c r="E473" s="3" t="str">
        <v>Eriswil</v>
      </c>
      <c r="G473" s="19">
        <v>1746</v>
      </c>
      <c r="H473" s="19" t="s">
        <v>4531</v>
      </c>
    </row>
    <row r="474" spans="1:8" x14ac:dyDescent="0.2">
      <c r="A474" s="3">
        <v>2603</v>
      </c>
      <c r="B474" s="3" t="s">
        <v>487</v>
      </c>
      <c r="C474" s="3" t="s">
        <v>488</v>
      </c>
      <c r="D474" s="3" t="s">
        <v>309</v>
      </c>
      <c r="E474" s="3" t="str">
        <v>Huttwil</v>
      </c>
      <c r="G474" s="19">
        <v>1747</v>
      </c>
      <c r="H474" s="19" t="s">
        <v>4531</v>
      </c>
    </row>
    <row r="475" spans="1:8" x14ac:dyDescent="0.2">
      <c r="A475" s="3">
        <v>2604</v>
      </c>
      <c r="B475" s="3" t="s">
        <v>489</v>
      </c>
      <c r="C475" s="3" t="s">
        <v>488</v>
      </c>
      <c r="D475" s="3" t="s">
        <v>309</v>
      </c>
      <c r="E475" s="3" t="str">
        <v>Lützelflüh</v>
      </c>
      <c r="G475" s="19">
        <v>1748</v>
      </c>
      <c r="H475" s="19" t="s">
        <v>4531</v>
      </c>
    </row>
    <row r="476" spans="1:8" x14ac:dyDescent="0.2">
      <c r="A476" s="3">
        <v>3237</v>
      </c>
      <c r="B476" s="3" t="s">
        <v>490</v>
      </c>
      <c r="C476" s="3" t="s">
        <v>490</v>
      </c>
      <c r="D476" s="3" t="s">
        <v>309</v>
      </c>
      <c r="E476" s="3" t="str">
        <v>Rüegsau</v>
      </c>
      <c r="G476" s="19">
        <v>1749</v>
      </c>
      <c r="H476" s="19" t="s">
        <v>4531</v>
      </c>
    </row>
    <row r="477" spans="1:8" x14ac:dyDescent="0.2">
      <c r="A477" s="3">
        <v>3235</v>
      </c>
      <c r="B477" s="3" t="s">
        <v>491</v>
      </c>
      <c r="C477" s="3" t="s">
        <v>491</v>
      </c>
      <c r="D477" s="3" t="s">
        <v>309</v>
      </c>
      <c r="E477" s="3" t="str">
        <v>Sumiswald</v>
      </c>
      <c r="G477" s="19">
        <v>1752</v>
      </c>
      <c r="H477" s="19" t="s">
        <v>4531</v>
      </c>
    </row>
    <row r="478" spans="1:8" x14ac:dyDescent="0.2">
      <c r="A478" s="3">
        <v>2577</v>
      </c>
      <c r="B478" s="3" t="s">
        <v>492</v>
      </c>
      <c r="C478" s="3" t="s">
        <v>492</v>
      </c>
      <c r="D478" s="3" t="s">
        <v>309</v>
      </c>
      <c r="E478" s="3" t="str">
        <v>Trachselwald</v>
      </c>
      <c r="G478" s="19">
        <v>1753</v>
      </c>
      <c r="H478" s="19" t="s">
        <v>4531</v>
      </c>
    </row>
    <row r="479" spans="1:8" x14ac:dyDescent="0.2">
      <c r="A479" s="3">
        <v>3238</v>
      </c>
      <c r="B479" s="3" t="s">
        <v>493</v>
      </c>
      <c r="C479" s="3" t="s">
        <v>493</v>
      </c>
      <c r="D479" s="3" t="s">
        <v>309</v>
      </c>
      <c r="E479" s="3" t="str">
        <v>Walterswil (BE)</v>
      </c>
      <c r="G479" s="19">
        <v>1754</v>
      </c>
      <c r="H479" s="19" t="s">
        <v>4531</v>
      </c>
    </row>
    <row r="480" spans="1:8" x14ac:dyDescent="0.2">
      <c r="A480" s="3">
        <v>3236</v>
      </c>
      <c r="B480" s="3" t="s">
        <v>494</v>
      </c>
      <c r="C480" s="3" t="s">
        <v>494</v>
      </c>
      <c r="D480" s="3" t="s">
        <v>309</v>
      </c>
      <c r="E480" s="3" t="str">
        <v>Wyssachen</v>
      </c>
      <c r="G480" s="19">
        <v>1756</v>
      </c>
      <c r="H480" s="19" t="s">
        <v>4531</v>
      </c>
    </row>
    <row r="481" spans="1:8" x14ac:dyDescent="0.2">
      <c r="A481" s="3">
        <v>3232</v>
      </c>
      <c r="B481" s="3" t="s">
        <v>495</v>
      </c>
      <c r="C481" s="3" t="s">
        <v>495</v>
      </c>
      <c r="D481" s="3" t="s">
        <v>309</v>
      </c>
      <c r="E481" s="3" t="str">
        <v>Attiswil</v>
      </c>
      <c r="G481" s="19">
        <v>1757</v>
      </c>
      <c r="H481" s="19" t="s">
        <v>4531</v>
      </c>
    </row>
    <row r="482" spans="1:8" x14ac:dyDescent="0.2">
      <c r="A482" s="3">
        <v>2576</v>
      </c>
      <c r="B482" s="3" t="s">
        <v>496</v>
      </c>
      <c r="C482" s="3" t="s">
        <v>496</v>
      </c>
      <c r="D482" s="3" t="s">
        <v>309</v>
      </c>
      <c r="E482" s="3" t="str">
        <v>Berken</v>
      </c>
      <c r="G482" s="19">
        <v>1762</v>
      </c>
      <c r="H482" s="19" t="s">
        <v>4531</v>
      </c>
    </row>
    <row r="483" spans="1:8" x14ac:dyDescent="0.2">
      <c r="A483" s="3">
        <v>3225</v>
      </c>
      <c r="B483" s="3" t="s">
        <v>497</v>
      </c>
      <c r="C483" s="3" t="s">
        <v>497</v>
      </c>
      <c r="D483" s="3" t="s">
        <v>309</v>
      </c>
      <c r="E483" s="3" t="str">
        <v>Bettenhausen</v>
      </c>
      <c r="G483" s="19">
        <v>1763</v>
      </c>
      <c r="H483" s="19" t="s">
        <v>4531</v>
      </c>
    </row>
    <row r="484" spans="1:8" x14ac:dyDescent="0.2">
      <c r="A484" s="3">
        <v>2577</v>
      </c>
      <c r="B484" s="3" t="s">
        <v>498</v>
      </c>
      <c r="C484" s="3" t="s">
        <v>499</v>
      </c>
      <c r="D484" s="3" t="s">
        <v>309</v>
      </c>
      <c r="E484" s="3" t="str">
        <v>Farnern</v>
      </c>
      <c r="G484" s="19">
        <v>1772</v>
      </c>
      <c r="H484" s="19" t="s">
        <v>4531</v>
      </c>
    </row>
    <row r="485" spans="1:8" x14ac:dyDescent="0.2">
      <c r="A485" s="3">
        <v>3226</v>
      </c>
      <c r="B485" s="3" t="s">
        <v>500</v>
      </c>
      <c r="C485" s="3" t="s">
        <v>500</v>
      </c>
      <c r="D485" s="3" t="s">
        <v>309</v>
      </c>
      <c r="E485" s="3" t="str">
        <v>Graben</v>
      </c>
      <c r="G485" s="19">
        <v>1773</v>
      </c>
      <c r="H485" s="19" t="s">
        <v>4531</v>
      </c>
    </row>
    <row r="486" spans="1:8" x14ac:dyDescent="0.2">
      <c r="A486" s="3">
        <v>3233</v>
      </c>
      <c r="B486" s="3" t="s">
        <v>501</v>
      </c>
      <c r="C486" s="3" t="s">
        <v>501</v>
      </c>
      <c r="D486" s="3" t="s">
        <v>309</v>
      </c>
      <c r="E486" s="3" t="str">
        <v>Heimenhausen</v>
      </c>
      <c r="G486" s="19">
        <v>1774</v>
      </c>
      <c r="H486" s="19" t="s">
        <v>4531</v>
      </c>
    </row>
    <row r="487" spans="1:8" x14ac:dyDescent="0.2">
      <c r="A487" s="3">
        <v>3234</v>
      </c>
      <c r="B487" s="3" t="s">
        <v>502</v>
      </c>
      <c r="C487" s="3" t="s">
        <v>502</v>
      </c>
      <c r="D487" s="3" t="s">
        <v>309</v>
      </c>
      <c r="E487" s="3" t="str">
        <v>Herzogenbuchsee</v>
      </c>
      <c r="G487" s="19">
        <v>1775</v>
      </c>
      <c r="H487" s="19" t="s">
        <v>4531</v>
      </c>
    </row>
    <row r="488" spans="1:8" x14ac:dyDescent="0.2">
      <c r="A488" s="3">
        <v>3315</v>
      </c>
      <c r="B488" s="3" t="s">
        <v>503</v>
      </c>
      <c r="C488" s="3" t="s">
        <v>503</v>
      </c>
      <c r="D488" s="3" t="s">
        <v>309</v>
      </c>
      <c r="E488" s="3" t="str">
        <v>Inkwil</v>
      </c>
      <c r="G488" s="19">
        <v>1776</v>
      </c>
      <c r="H488" s="19" t="s">
        <v>4531</v>
      </c>
    </row>
    <row r="489" spans="1:8" x14ac:dyDescent="0.2">
      <c r="A489" s="3">
        <v>3315</v>
      </c>
      <c r="B489" s="3" t="s">
        <v>504</v>
      </c>
      <c r="C489" s="3" t="s">
        <v>503</v>
      </c>
      <c r="D489" s="3" t="s">
        <v>309</v>
      </c>
      <c r="E489" s="3" t="str">
        <v>Niederbipp</v>
      </c>
      <c r="G489" s="19">
        <v>1782</v>
      </c>
      <c r="H489" s="19" t="s">
        <v>4531</v>
      </c>
    </row>
    <row r="490" spans="1:8" x14ac:dyDescent="0.2">
      <c r="A490" s="3">
        <v>3053</v>
      </c>
      <c r="B490" s="3" t="s">
        <v>505</v>
      </c>
      <c r="C490" s="3" t="s">
        <v>506</v>
      </c>
      <c r="D490" s="3" t="s">
        <v>309</v>
      </c>
      <c r="E490" s="3" t="str">
        <v>Niederönz</v>
      </c>
      <c r="G490" s="19">
        <v>1783</v>
      </c>
      <c r="H490" s="19" t="s">
        <v>4531</v>
      </c>
    </row>
    <row r="491" spans="1:8" x14ac:dyDescent="0.2">
      <c r="A491" s="3">
        <v>3053</v>
      </c>
      <c r="B491" s="3" t="s">
        <v>507</v>
      </c>
      <c r="C491" s="3" t="s">
        <v>507</v>
      </c>
      <c r="D491" s="3" t="s">
        <v>309</v>
      </c>
      <c r="E491" s="3" t="str">
        <v>Oberbipp</v>
      </c>
      <c r="G491" s="19">
        <v>1784</v>
      </c>
      <c r="H491" s="19" t="s">
        <v>4531</v>
      </c>
    </row>
    <row r="492" spans="1:8" x14ac:dyDescent="0.2">
      <c r="A492" s="3">
        <v>3306</v>
      </c>
      <c r="B492" s="3" t="s">
        <v>508</v>
      </c>
      <c r="C492" s="3" t="s">
        <v>509</v>
      </c>
      <c r="D492" s="3" t="s">
        <v>309</v>
      </c>
      <c r="E492" s="3" t="str">
        <v>Ochlenberg</v>
      </c>
      <c r="G492" s="19">
        <v>1785</v>
      </c>
      <c r="H492" s="19" t="s">
        <v>4534</v>
      </c>
    </row>
    <row r="493" spans="1:8" x14ac:dyDescent="0.2">
      <c r="A493" s="3">
        <v>3308</v>
      </c>
      <c r="B493" s="3" t="s">
        <v>510</v>
      </c>
      <c r="C493" s="3" t="s">
        <v>509</v>
      </c>
      <c r="D493" s="3" t="s">
        <v>309</v>
      </c>
      <c r="E493" s="3" t="str">
        <v>Rumisberg</v>
      </c>
      <c r="G493" s="19">
        <v>1786</v>
      </c>
      <c r="H493" s="19" t="s">
        <v>4534</v>
      </c>
    </row>
    <row r="494" spans="1:8" x14ac:dyDescent="0.2">
      <c r="A494" s="3">
        <v>3309</v>
      </c>
      <c r="B494" s="3" t="s">
        <v>511</v>
      </c>
      <c r="C494" s="3" t="s">
        <v>509</v>
      </c>
      <c r="D494" s="3" t="s">
        <v>309</v>
      </c>
      <c r="E494" s="3" t="str">
        <v>Seeberg</v>
      </c>
      <c r="G494" s="19">
        <v>1787</v>
      </c>
      <c r="H494" s="19" t="s">
        <v>4534</v>
      </c>
    </row>
    <row r="495" spans="1:8" x14ac:dyDescent="0.2">
      <c r="A495" s="3">
        <v>3312</v>
      </c>
      <c r="B495" s="3" t="s">
        <v>509</v>
      </c>
      <c r="C495" s="3" t="s">
        <v>509</v>
      </c>
      <c r="D495" s="3" t="s">
        <v>309</v>
      </c>
      <c r="E495" s="3" t="str">
        <v>Thörigen</v>
      </c>
      <c r="G495" s="19">
        <v>1788</v>
      </c>
      <c r="H495" s="19" t="s">
        <v>4534</v>
      </c>
    </row>
    <row r="496" spans="1:8" x14ac:dyDescent="0.2">
      <c r="A496" s="3">
        <v>3313</v>
      </c>
      <c r="B496" s="3" t="s">
        <v>512</v>
      </c>
      <c r="C496" s="3" t="s">
        <v>509</v>
      </c>
      <c r="D496" s="3" t="s">
        <v>309</v>
      </c>
      <c r="E496" s="3" t="str">
        <v>Walliswil bei Niederbipp</v>
      </c>
      <c r="G496" s="19">
        <v>1789</v>
      </c>
      <c r="H496" s="19" t="s">
        <v>4534</v>
      </c>
    </row>
    <row r="497" spans="1:8" x14ac:dyDescent="0.2">
      <c r="A497" s="3">
        <v>3314</v>
      </c>
      <c r="B497" s="3" t="s">
        <v>513</v>
      </c>
      <c r="C497" s="3" t="s">
        <v>509</v>
      </c>
      <c r="D497" s="3" t="s">
        <v>309</v>
      </c>
      <c r="E497" s="3" t="str">
        <v>Walliswil bei Wangen</v>
      </c>
      <c r="G497" s="19">
        <v>1791</v>
      </c>
      <c r="H497" s="19" t="s">
        <v>4531</v>
      </c>
    </row>
    <row r="498" spans="1:8" x14ac:dyDescent="0.2">
      <c r="A498" s="3">
        <v>3317</v>
      </c>
      <c r="B498" s="3" t="s">
        <v>514</v>
      </c>
      <c r="C498" s="3" t="s">
        <v>509</v>
      </c>
      <c r="D498" s="3" t="s">
        <v>309</v>
      </c>
      <c r="E498" s="3" t="str">
        <v>Wangen an der Aare</v>
      </c>
      <c r="G498" s="19">
        <v>1792</v>
      </c>
      <c r="H498" s="19" t="s">
        <v>4531</v>
      </c>
    </row>
    <row r="499" spans="1:8" x14ac:dyDescent="0.2">
      <c r="A499" s="3">
        <v>3317</v>
      </c>
      <c r="B499" s="3" t="s">
        <v>515</v>
      </c>
      <c r="C499" s="3" t="s">
        <v>509</v>
      </c>
      <c r="D499" s="3" t="s">
        <v>309</v>
      </c>
      <c r="E499" s="3" t="str">
        <v>Wangenried</v>
      </c>
      <c r="G499" s="19">
        <v>1793</v>
      </c>
      <c r="H499" s="19" t="s">
        <v>4534</v>
      </c>
    </row>
    <row r="500" spans="1:8" x14ac:dyDescent="0.2">
      <c r="A500" s="3">
        <v>3303</v>
      </c>
      <c r="B500" s="3" t="s">
        <v>516</v>
      </c>
      <c r="C500" s="3" t="s">
        <v>516</v>
      </c>
      <c r="D500" s="3" t="s">
        <v>309</v>
      </c>
      <c r="E500" s="3" t="str">
        <v>Wiedlisbach</v>
      </c>
      <c r="G500" s="19">
        <v>1794</v>
      </c>
      <c r="H500" s="19" t="s">
        <v>4534</v>
      </c>
    </row>
    <row r="501" spans="1:8" x14ac:dyDescent="0.2">
      <c r="A501" s="3">
        <v>3303</v>
      </c>
      <c r="B501" s="3" t="s">
        <v>517</v>
      </c>
      <c r="C501" s="3" t="s">
        <v>516</v>
      </c>
      <c r="D501" s="3" t="s">
        <v>309</v>
      </c>
      <c r="E501" s="3" t="str">
        <v>Doppleschwand</v>
      </c>
      <c r="G501" s="19">
        <v>1795</v>
      </c>
      <c r="H501" s="19" t="s">
        <v>4534</v>
      </c>
    </row>
    <row r="502" spans="1:8" x14ac:dyDescent="0.2">
      <c r="A502" s="3">
        <v>3303</v>
      </c>
      <c r="B502" s="3" t="s">
        <v>518</v>
      </c>
      <c r="C502" s="3" t="s">
        <v>516</v>
      </c>
      <c r="D502" s="3" t="s">
        <v>309</v>
      </c>
      <c r="E502" s="3" t="str">
        <v>Entlebuch</v>
      </c>
      <c r="G502" s="19">
        <v>1796</v>
      </c>
      <c r="H502" s="19" t="s">
        <v>4534</v>
      </c>
    </row>
    <row r="503" spans="1:8" x14ac:dyDescent="0.2">
      <c r="A503" s="3">
        <v>3305</v>
      </c>
      <c r="B503" s="3" t="s">
        <v>519</v>
      </c>
      <c r="C503" s="3" t="s">
        <v>516</v>
      </c>
      <c r="D503" s="3" t="s">
        <v>309</v>
      </c>
      <c r="E503" s="3" t="str">
        <v>Flühli</v>
      </c>
      <c r="G503" s="19">
        <v>1797</v>
      </c>
      <c r="H503" s="19" t="s">
        <v>4534</v>
      </c>
    </row>
    <row r="504" spans="1:8" x14ac:dyDescent="0.2">
      <c r="A504" s="3">
        <v>3305</v>
      </c>
      <c r="B504" s="3" t="s">
        <v>520</v>
      </c>
      <c r="C504" s="3" t="s">
        <v>520</v>
      </c>
      <c r="D504" s="3" t="s">
        <v>309</v>
      </c>
      <c r="E504" s="3" t="str">
        <v>Hasle (LU)</v>
      </c>
      <c r="G504" s="19">
        <v>1800</v>
      </c>
      <c r="H504" s="19" t="s">
        <v>4530</v>
      </c>
    </row>
    <row r="505" spans="1:8" x14ac:dyDescent="0.2">
      <c r="A505" s="3">
        <v>3322</v>
      </c>
      <c r="B505" s="3" t="s">
        <v>521</v>
      </c>
      <c r="C505" s="3" t="s">
        <v>521</v>
      </c>
      <c r="D505" s="3" t="s">
        <v>309</v>
      </c>
      <c r="E505" s="3" t="str">
        <v>Romoos</v>
      </c>
      <c r="G505" s="19">
        <v>1801</v>
      </c>
      <c r="H505" s="19" t="s">
        <v>4530</v>
      </c>
    </row>
    <row r="506" spans="1:8" x14ac:dyDescent="0.2">
      <c r="A506" s="3">
        <v>3302</v>
      </c>
      <c r="B506" s="3" t="s">
        <v>522</v>
      </c>
      <c r="C506" s="3" t="s">
        <v>522</v>
      </c>
      <c r="D506" s="3" t="s">
        <v>309</v>
      </c>
      <c r="E506" s="3" t="str">
        <v>Schüpfheim</v>
      </c>
      <c r="G506" s="19">
        <v>1802</v>
      </c>
      <c r="H506" s="19" t="s">
        <v>4530</v>
      </c>
    </row>
    <row r="507" spans="1:8" x14ac:dyDescent="0.2">
      <c r="A507" s="3">
        <v>3053</v>
      </c>
      <c r="B507" s="3" t="s">
        <v>523</v>
      </c>
      <c r="C507" s="3" t="s">
        <v>523</v>
      </c>
      <c r="D507" s="3" t="s">
        <v>309</v>
      </c>
      <c r="E507" s="3" t="str">
        <v>Werthenstein</v>
      </c>
      <c r="G507" s="19">
        <v>1803</v>
      </c>
      <c r="H507" s="19" t="s">
        <v>4530</v>
      </c>
    </row>
    <row r="508" spans="1:8" x14ac:dyDescent="0.2">
      <c r="A508" s="3">
        <v>3322</v>
      </c>
      <c r="B508" s="3" t="s">
        <v>524</v>
      </c>
      <c r="C508" s="3" t="s">
        <v>524</v>
      </c>
      <c r="D508" s="3" t="s">
        <v>309</v>
      </c>
      <c r="E508" s="3" t="str">
        <v>Escholzmatt-Marbach</v>
      </c>
      <c r="G508" s="19">
        <v>1804</v>
      </c>
      <c r="H508" s="19" t="s">
        <v>4530</v>
      </c>
    </row>
    <row r="509" spans="1:8" x14ac:dyDescent="0.2">
      <c r="A509" s="3">
        <v>3427</v>
      </c>
      <c r="B509" s="3" t="s">
        <v>525</v>
      </c>
      <c r="C509" s="3" t="s">
        <v>525</v>
      </c>
      <c r="D509" s="3" t="s">
        <v>309</v>
      </c>
      <c r="E509" s="3" t="str">
        <v>Aesch (LU)</v>
      </c>
      <c r="G509" s="19">
        <v>1805</v>
      </c>
      <c r="H509" s="19" t="s">
        <v>4530</v>
      </c>
    </row>
    <row r="510" spans="1:8" x14ac:dyDescent="0.2">
      <c r="A510" s="3">
        <v>3053</v>
      </c>
      <c r="B510" s="3" t="s">
        <v>526</v>
      </c>
      <c r="C510" s="3" t="s">
        <v>526</v>
      </c>
      <c r="D510" s="3" t="s">
        <v>309</v>
      </c>
      <c r="E510" s="3" t="str">
        <v>Ballwil</v>
      </c>
      <c r="G510" s="19">
        <v>1806</v>
      </c>
      <c r="H510" s="19" t="s">
        <v>4530</v>
      </c>
    </row>
    <row r="511" spans="1:8" x14ac:dyDescent="0.2">
      <c r="A511" s="3">
        <v>3428</v>
      </c>
      <c r="B511" s="3" t="s">
        <v>527</v>
      </c>
      <c r="C511" s="3" t="s">
        <v>528</v>
      </c>
      <c r="D511" s="3" t="s">
        <v>309</v>
      </c>
      <c r="E511" s="3" t="str">
        <v>Emmen</v>
      </c>
      <c r="G511" s="19">
        <v>1807</v>
      </c>
      <c r="H511" s="19" t="s">
        <v>4530</v>
      </c>
    </row>
    <row r="512" spans="1:8" x14ac:dyDescent="0.2">
      <c r="A512" s="3">
        <v>4564</v>
      </c>
      <c r="B512" s="3" t="s">
        <v>529</v>
      </c>
      <c r="C512" s="3" t="s">
        <v>529</v>
      </c>
      <c r="D512" s="3" t="s">
        <v>309</v>
      </c>
      <c r="E512" s="3" t="str">
        <v>Ermensee</v>
      </c>
      <c r="G512" s="19">
        <v>1808</v>
      </c>
      <c r="H512" s="19" t="s">
        <v>4530</v>
      </c>
    </row>
    <row r="513" spans="1:8" x14ac:dyDescent="0.2">
      <c r="A513" s="3">
        <v>3303</v>
      </c>
      <c r="B513" s="3" t="s">
        <v>530</v>
      </c>
      <c r="C513" s="3" t="s">
        <v>531</v>
      </c>
      <c r="D513" s="3" t="s">
        <v>309</v>
      </c>
      <c r="E513" s="3" t="str">
        <v>Eschenbach (LU)</v>
      </c>
      <c r="G513" s="19">
        <v>1809</v>
      </c>
      <c r="H513" s="19" t="s">
        <v>4530</v>
      </c>
    </row>
    <row r="514" spans="1:8" x14ac:dyDescent="0.2">
      <c r="A514" s="3">
        <v>3715</v>
      </c>
      <c r="B514" s="3" t="s">
        <v>532</v>
      </c>
      <c r="C514" s="3" t="s">
        <v>532</v>
      </c>
      <c r="D514" s="3" t="s">
        <v>309</v>
      </c>
      <c r="E514" s="3" t="str">
        <v>Hitzkirch</v>
      </c>
      <c r="G514" s="19">
        <v>1814</v>
      </c>
      <c r="H514" s="19" t="s">
        <v>4530</v>
      </c>
    </row>
    <row r="515" spans="1:8" x14ac:dyDescent="0.2">
      <c r="A515" s="3">
        <v>3703</v>
      </c>
      <c r="B515" s="3" t="s">
        <v>533</v>
      </c>
      <c r="C515" s="3" t="s">
        <v>534</v>
      </c>
      <c r="D515" s="3" t="s">
        <v>309</v>
      </c>
      <c r="E515" s="3" t="str">
        <v>Hochdorf</v>
      </c>
      <c r="G515" s="19">
        <v>1815</v>
      </c>
      <c r="H515" s="19" t="s">
        <v>4530</v>
      </c>
    </row>
    <row r="516" spans="1:8" x14ac:dyDescent="0.2">
      <c r="A516" s="3">
        <v>3703</v>
      </c>
      <c r="B516" s="3" t="s">
        <v>535</v>
      </c>
      <c r="C516" s="3" t="s">
        <v>534</v>
      </c>
      <c r="D516" s="3" t="s">
        <v>309</v>
      </c>
      <c r="E516" s="3" t="str">
        <v>Hohenrain</v>
      </c>
      <c r="G516" s="19">
        <v>1816</v>
      </c>
      <c r="H516" s="19" t="s">
        <v>4530</v>
      </c>
    </row>
    <row r="517" spans="1:8" x14ac:dyDescent="0.2">
      <c r="A517" s="3">
        <v>3711</v>
      </c>
      <c r="B517" s="3" t="s">
        <v>536</v>
      </c>
      <c r="C517" s="3" t="s">
        <v>534</v>
      </c>
      <c r="D517" s="3" t="s">
        <v>309</v>
      </c>
      <c r="E517" s="3" t="str">
        <v>Inwil</v>
      </c>
      <c r="G517" s="19">
        <v>1817</v>
      </c>
      <c r="H517" s="19" t="s">
        <v>4530</v>
      </c>
    </row>
    <row r="518" spans="1:8" x14ac:dyDescent="0.2">
      <c r="A518" s="3">
        <v>3714</v>
      </c>
      <c r="B518" s="3" t="s">
        <v>537</v>
      </c>
      <c r="C518" s="3" t="s">
        <v>537</v>
      </c>
      <c r="D518" s="3" t="s">
        <v>309</v>
      </c>
      <c r="E518" s="3" t="str">
        <v>Rain</v>
      </c>
      <c r="G518" s="19">
        <v>1820</v>
      </c>
      <c r="H518" s="19" t="s">
        <v>4530</v>
      </c>
    </row>
    <row r="519" spans="1:8" x14ac:dyDescent="0.2">
      <c r="A519" s="3">
        <v>3724</v>
      </c>
      <c r="B519" s="3" t="s">
        <v>538</v>
      </c>
      <c r="C519" s="3" t="s">
        <v>537</v>
      </c>
      <c r="D519" s="3" t="s">
        <v>309</v>
      </c>
      <c r="E519" s="3" t="str">
        <v>Römerswil</v>
      </c>
      <c r="G519" s="19">
        <v>1822</v>
      </c>
      <c r="H519" s="19" t="s">
        <v>4530</v>
      </c>
    </row>
    <row r="520" spans="1:8" x14ac:dyDescent="0.2">
      <c r="A520" s="3">
        <v>3725</v>
      </c>
      <c r="B520" s="3" t="s">
        <v>539</v>
      </c>
      <c r="C520" s="3" t="s">
        <v>537</v>
      </c>
      <c r="D520" s="3" t="s">
        <v>309</v>
      </c>
      <c r="E520" s="3" t="str">
        <v>Rothenburg</v>
      </c>
      <c r="G520" s="19">
        <v>1823</v>
      </c>
      <c r="H520" s="19" t="s">
        <v>4530</v>
      </c>
    </row>
    <row r="521" spans="1:8" x14ac:dyDescent="0.2">
      <c r="A521" s="3">
        <v>3716</v>
      </c>
      <c r="B521" s="3" t="s">
        <v>540</v>
      </c>
      <c r="C521" s="3" t="s">
        <v>540</v>
      </c>
      <c r="D521" s="3" t="s">
        <v>309</v>
      </c>
      <c r="E521" s="3" t="str">
        <v>Schongau</v>
      </c>
      <c r="G521" s="19">
        <v>1824</v>
      </c>
      <c r="H521" s="19" t="s">
        <v>4530</v>
      </c>
    </row>
    <row r="522" spans="1:8" x14ac:dyDescent="0.2">
      <c r="A522" s="3">
        <v>3717</v>
      </c>
      <c r="B522" s="3" t="s">
        <v>541</v>
      </c>
      <c r="C522" s="3" t="s">
        <v>540</v>
      </c>
      <c r="D522" s="3" t="s">
        <v>309</v>
      </c>
      <c r="E522" s="3" t="str">
        <v>Adligenswil</v>
      </c>
      <c r="G522" s="19">
        <v>1832</v>
      </c>
      <c r="H522" s="19" t="s">
        <v>4530</v>
      </c>
    </row>
    <row r="523" spans="1:8" x14ac:dyDescent="0.2">
      <c r="A523" s="3">
        <v>3718</v>
      </c>
      <c r="B523" s="3" t="s">
        <v>542</v>
      </c>
      <c r="C523" s="3" t="s">
        <v>542</v>
      </c>
      <c r="D523" s="3" t="s">
        <v>309</v>
      </c>
      <c r="E523" s="3" t="str">
        <v>Buchrain</v>
      </c>
      <c r="G523" s="19">
        <v>1833</v>
      </c>
      <c r="H523" s="19" t="s">
        <v>4530</v>
      </c>
    </row>
    <row r="524" spans="1:8" x14ac:dyDescent="0.2">
      <c r="A524" s="3">
        <v>3704</v>
      </c>
      <c r="B524" s="3" t="s">
        <v>543</v>
      </c>
      <c r="C524" s="3" t="s">
        <v>543</v>
      </c>
      <c r="D524" s="3" t="s">
        <v>309</v>
      </c>
      <c r="E524" s="3" t="str">
        <v>Dierikon</v>
      </c>
      <c r="G524" s="19">
        <v>1844</v>
      </c>
      <c r="H524" s="19" t="s">
        <v>4536</v>
      </c>
    </row>
    <row r="525" spans="1:8" x14ac:dyDescent="0.2">
      <c r="A525" s="3">
        <v>3711</v>
      </c>
      <c r="B525" s="3" t="s">
        <v>544</v>
      </c>
      <c r="C525" s="3" t="s">
        <v>545</v>
      </c>
      <c r="D525" s="3" t="s">
        <v>309</v>
      </c>
      <c r="E525" s="3" t="str">
        <v>Ebikon</v>
      </c>
      <c r="G525" s="19">
        <v>1845</v>
      </c>
      <c r="H525" s="19" t="s">
        <v>4536</v>
      </c>
    </row>
    <row r="526" spans="1:8" x14ac:dyDescent="0.2">
      <c r="A526" s="3">
        <v>3713</v>
      </c>
      <c r="B526" s="3" t="s">
        <v>545</v>
      </c>
      <c r="C526" s="3" t="s">
        <v>545</v>
      </c>
      <c r="D526" s="3" t="s">
        <v>309</v>
      </c>
      <c r="E526" s="3" t="str">
        <v>Gisikon</v>
      </c>
      <c r="G526" s="19">
        <v>1846</v>
      </c>
      <c r="H526" s="19" t="s">
        <v>4536</v>
      </c>
    </row>
    <row r="527" spans="1:8" x14ac:dyDescent="0.2">
      <c r="A527" s="3">
        <v>3714</v>
      </c>
      <c r="B527" s="3" t="s">
        <v>546</v>
      </c>
      <c r="C527" s="3" t="s">
        <v>545</v>
      </c>
      <c r="D527" s="3" t="s">
        <v>309</v>
      </c>
      <c r="E527" s="3" t="str">
        <v>Greppen</v>
      </c>
      <c r="G527" s="19">
        <v>1847</v>
      </c>
      <c r="H527" s="19" t="s">
        <v>4536</v>
      </c>
    </row>
    <row r="528" spans="1:8" x14ac:dyDescent="0.2">
      <c r="A528" s="3">
        <v>3722</v>
      </c>
      <c r="B528" s="3" t="s">
        <v>547</v>
      </c>
      <c r="C528" s="3" t="s">
        <v>545</v>
      </c>
      <c r="D528" s="3" t="s">
        <v>309</v>
      </c>
      <c r="E528" s="3" t="str">
        <v>Honau</v>
      </c>
      <c r="G528" s="19">
        <v>1852</v>
      </c>
      <c r="H528" s="19" t="s">
        <v>4536</v>
      </c>
    </row>
    <row r="529" spans="1:8" x14ac:dyDescent="0.2">
      <c r="A529" s="3">
        <v>3723</v>
      </c>
      <c r="B529" s="3" t="s">
        <v>548</v>
      </c>
      <c r="C529" s="3" t="s">
        <v>545</v>
      </c>
      <c r="D529" s="3" t="s">
        <v>309</v>
      </c>
      <c r="E529" s="3" t="str">
        <v>Horw</v>
      </c>
      <c r="G529" s="19">
        <v>1853</v>
      </c>
      <c r="H529" s="19" t="s">
        <v>4536</v>
      </c>
    </row>
    <row r="530" spans="1:8" x14ac:dyDescent="0.2">
      <c r="A530" s="3">
        <v>3800</v>
      </c>
      <c r="B530" s="3" t="s">
        <v>549</v>
      </c>
      <c r="C530" s="3" t="s">
        <v>550</v>
      </c>
      <c r="D530" s="3" t="s">
        <v>309</v>
      </c>
      <c r="E530" s="3" t="str">
        <v>Kriens</v>
      </c>
      <c r="G530" s="19">
        <v>1854</v>
      </c>
      <c r="H530" s="19" t="s">
        <v>4536</v>
      </c>
    </row>
    <row r="531" spans="1:8" x14ac:dyDescent="0.2">
      <c r="A531" s="3">
        <v>3803</v>
      </c>
      <c r="B531" s="3" t="s">
        <v>550</v>
      </c>
      <c r="C531" s="3" t="s">
        <v>550</v>
      </c>
      <c r="D531" s="3" t="s">
        <v>309</v>
      </c>
      <c r="E531" s="3" t="str">
        <v>Luzern</v>
      </c>
      <c r="G531" s="19">
        <v>1856</v>
      </c>
      <c r="H531" s="19" t="s">
        <v>4536</v>
      </c>
    </row>
    <row r="532" spans="1:8" x14ac:dyDescent="0.2">
      <c r="A532" s="3">
        <v>3806</v>
      </c>
      <c r="B532" s="3" t="s">
        <v>551</v>
      </c>
      <c r="C532" s="3" t="s">
        <v>552</v>
      </c>
      <c r="D532" s="3" t="s">
        <v>309</v>
      </c>
      <c r="E532" s="3" t="str">
        <v>Malters</v>
      </c>
      <c r="G532" s="19">
        <v>1860</v>
      </c>
      <c r="H532" s="19" t="s">
        <v>4536</v>
      </c>
    </row>
    <row r="533" spans="1:8" x14ac:dyDescent="0.2">
      <c r="A533" s="3">
        <v>3855</v>
      </c>
      <c r="B533" s="3" t="s">
        <v>553</v>
      </c>
      <c r="C533" s="3" t="s">
        <v>554</v>
      </c>
      <c r="D533" s="3" t="s">
        <v>309</v>
      </c>
      <c r="E533" s="3" t="str">
        <v>Meggen</v>
      </c>
      <c r="G533" s="19">
        <v>1862</v>
      </c>
      <c r="H533" s="19" t="s">
        <v>4535</v>
      </c>
    </row>
    <row r="534" spans="1:8" x14ac:dyDescent="0.2">
      <c r="A534" s="3">
        <v>3855</v>
      </c>
      <c r="B534" s="3" t="s">
        <v>555</v>
      </c>
      <c r="C534" s="3" t="s">
        <v>554</v>
      </c>
      <c r="D534" s="3" t="s">
        <v>309</v>
      </c>
      <c r="E534" s="3" t="str">
        <v>Meierskappel</v>
      </c>
      <c r="G534" s="19">
        <v>1863</v>
      </c>
      <c r="H534" s="19" t="s">
        <v>4536</v>
      </c>
    </row>
    <row r="535" spans="1:8" x14ac:dyDescent="0.2">
      <c r="A535" s="3">
        <v>3856</v>
      </c>
      <c r="B535" s="3" t="s">
        <v>556</v>
      </c>
      <c r="C535" s="3" t="s">
        <v>556</v>
      </c>
      <c r="D535" s="3" t="s">
        <v>309</v>
      </c>
      <c r="E535" s="3" t="str">
        <v>Root</v>
      </c>
      <c r="G535" s="19">
        <v>1864</v>
      </c>
      <c r="H535" s="19" t="s">
        <v>4536</v>
      </c>
    </row>
    <row r="536" spans="1:8" x14ac:dyDescent="0.2">
      <c r="A536" s="3">
        <v>3707</v>
      </c>
      <c r="B536" s="3" t="s">
        <v>557</v>
      </c>
      <c r="C536" s="3" t="s">
        <v>557</v>
      </c>
      <c r="D536" s="3" t="s">
        <v>309</v>
      </c>
      <c r="E536" s="3" t="str">
        <v>Schwarzenberg</v>
      </c>
      <c r="G536" s="19">
        <v>1865</v>
      </c>
      <c r="H536" s="19" t="s">
        <v>4536</v>
      </c>
    </row>
    <row r="537" spans="1:8" x14ac:dyDescent="0.2">
      <c r="A537" s="3">
        <v>3816</v>
      </c>
      <c r="B537" s="3" t="s">
        <v>558</v>
      </c>
      <c r="C537" s="3" t="s">
        <v>559</v>
      </c>
      <c r="D537" s="3" t="s">
        <v>309</v>
      </c>
      <c r="E537" s="3" t="str">
        <v>Udligenswil</v>
      </c>
      <c r="G537" s="19">
        <v>1866</v>
      </c>
      <c r="H537" s="19" t="s">
        <v>4536</v>
      </c>
    </row>
    <row r="538" spans="1:8" x14ac:dyDescent="0.2">
      <c r="A538" s="3">
        <v>3818</v>
      </c>
      <c r="B538" s="3" t="s">
        <v>559</v>
      </c>
      <c r="C538" s="3" t="s">
        <v>559</v>
      </c>
      <c r="D538" s="3" t="s">
        <v>309</v>
      </c>
      <c r="E538" s="3" t="str">
        <v>Vitznau</v>
      </c>
      <c r="G538" s="19">
        <v>1867</v>
      </c>
      <c r="H538" s="19" t="s">
        <v>4536</v>
      </c>
    </row>
    <row r="539" spans="1:8" x14ac:dyDescent="0.2">
      <c r="A539" s="3">
        <v>3814</v>
      </c>
      <c r="B539" s="3" t="s">
        <v>560</v>
      </c>
      <c r="C539" s="3" t="s">
        <v>560</v>
      </c>
      <c r="D539" s="3" t="s">
        <v>309</v>
      </c>
      <c r="E539" s="3" t="str">
        <v>Weggis</v>
      </c>
      <c r="G539" s="19">
        <v>1868</v>
      </c>
      <c r="H539" s="19" t="s">
        <v>4536</v>
      </c>
    </row>
    <row r="540" spans="1:8" x14ac:dyDescent="0.2">
      <c r="A540" s="3">
        <v>3812</v>
      </c>
      <c r="B540" s="3" t="s">
        <v>561</v>
      </c>
      <c r="C540" s="3" t="s">
        <v>562</v>
      </c>
      <c r="D540" s="3" t="s">
        <v>309</v>
      </c>
      <c r="E540" s="3" t="str">
        <v>Beromünster</v>
      </c>
      <c r="G540" s="19">
        <v>1869</v>
      </c>
      <c r="H540" s="19" t="s">
        <v>4536</v>
      </c>
    </row>
    <row r="541" spans="1:8" x14ac:dyDescent="0.2">
      <c r="A541" s="3">
        <v>3815</v>
      </c>
      <c r="B541" s="3" t="s">
        <v>563</v>
      </c>
      <c r="C541" s="3" t="s">
        <v>562</v>
      </c>
      <c r="D541" s="3" t="s">
        <v>309</v>
      </c>
      <c r="E541" s="3" t="str">
        <v>Büron</v>
      </c>
      <c r="G541" s="19">
        <v>1870</v>
      </c>
      <c r="H541" s="19" t="s">
        <v>4536</v>
      </c>
    </row>
    <row r="542" spans="1:8" x14ac:dyDescent="0.2">
      <c r="A542" s="3">
        <v>3815</v>
      </c>
      <c r="B542" s="3" t="s">
        <v>562</v>
      </c>
      <c r="C542" s="3" t="s">
        <v>562</v>
      </c>
      <c r="D542" s="3" t="s">
        <v>309</v>
      </c>
      <c r="E542" s="3" t="str">
        <v>Buttisholz</v>
      </c>
      <c r="G542" s="19">
        <v>1871</v>
      </c>
      <c r="H542" s="19" t="s">
        <v>4536</v>
      </c>
    </row>
    <row r="543" spans="1:8" x14ac:dyDescent="0.2">
      <c r="A543" s="3">
        <v>3804</v>
      </c>
      <c r="B543" s="3" t="s">
        <v>564</v>
      </c>
      <c r="C543" s="3" t="s">
        <v>564</v>
      </c>
      <c r="D543" s="3" t="s">
        <v>309</v>
      </c>
      <c r="E543" s="3" t="str">
        <v>Eich</v>
      </c>
      <c r="G543" s="19">
        <v>1872</v>
      </c>
      <c r="H543" s="19" t="s">
        <v>4536</v>
      </c>
    </row>
    <row r="544" spans="1:8" x14ac:dyDescent="0.2">
      <c r="A544" s="3">
        <v>3858</v>
      </c>
      <c r="B544" s="3" t="s">
        <v>565</v>
      </c>
      <c r="C544" s="3" t="s">
        <v>566</v>
      </c>
      <c r="D544" s="3" t="s">
        <v>309</v>
      </c>
      <c r="E544" s="3" t="str">
        <v>Geuensee</v>
      </c>
      <c r="G544" s="19">
        <v>1873</v>
      </c>
      <c r="H544" s="19" t="s">
        <v>4536</v>
      </c>
    </row>
    <row r="545" spans="1:8" x14ac:dyDescent="0.2">
      <c r="A545" s="3">
        <v>3800</v>
      </c>
      <c r="B545" s="3" t="s">
        <v>567</v>
      </c>
      <c r="C545" s="3" t="s">
        <v>567</v>
      </c>
      <c r="D545" s="3" t="s">
        <v>309</v>
      </c>
      <c r="E545" s="3" t="str">
        <v>Grosswangen</v>
      </c>
      <c r="G545" s="19">
        <v>1874</v>
      </c>
      <c r="H545" s="19" t="s">
        <v>4536</v>
      </c>
    </row>
    <row r="546" spans="1:8" x14ac:dyDescent="0.2">
      <c r="A546" s="3">
        <v>3807</v>
      </c>
      <c r="B546" s="3" t="s">
        <v>568</v>
      </c>
      <c r="C546" s="3" t="s">
        <v>568</v>
      </c>
      <c r="D546" s="3" t="s">
        <v>309</v>
      </c>
      <c r="E546" s="3" t="str">
        <v>Hildisrieden</v>
      </c>
      <c r="G546" s="19">
        <v>1875</v>
      </c>
      <c r="H546" s="19" t="s">
        <v>4536</v>
      </c>
    </row>
    <row r="547" spans="1:8" x14ac:dyDescent="0.2">
      <c r="A547" s="3">
        <v>3822</v>
      </c>
      <c r="B547" s="3" t="s">
        <v>569</v>
      </c>
      <c r="C547" s="3" t="s">
        <v>569</v>
      </c>
      <c r="D547" s="3" t="s">
        <v>309</v>
      </c>
      <c r="E547" s="3" t="str">
        <v>Knutwil</v>
      </c>
      <c r="G547" s="19">
        <v>1880</v>
      </c>
      <c r="H547" s="19" t="s">
        <v>4536</v>
      </c>
    </row>
    <row r="548" spans="1:8" x14ac:dyDescent="0.2">
      <c r="A548" s="3">
        <v>3822</v>
      </c>
      <c r="B548" s="3" t="s">
        <v>570</v>
      </c>
      <c r="C548" s="3" t="s">
        <v>569</v>
      </c>
      <c r="D548" s="3" t="s">
        <v>309</v>
      </c>
      <c r="E548" s="3" t="str">
        <v>Mauensee</v>
      </c>
      <c r="G548" s="19">
        <v>1882</v>
      </c>
      <c r="H548" s="19" t="s">
        <v>4536</v>
      </c>
    </row>
    <row r="549" spans="1:8" x14ac:dyDescent="0.2">
      <c r="A549" s="3">
        <v>3823</v>
      </c>
      <c r="B549" s="3" t="s">
        <v>571</v>
      </c>
      <c r="C549" s="3" t="s">
        <v>569</v>
      </c>
      <c r="D549" s="3" t="s">
        <v>309</v>
      </c>
      <c r="E549" s="3" t="str">
        <v>Neuenkirch</v>
      </c>
      <c r="G549" s="19">
        <v>1884</v>
      </c>
      <c r="H549" s="19" t="s">
        <v>4536</v>
      </c>
    </row>
    <row r="550" spans="1:8" x14ac:dyDescent="0.2">
      <c r="A550" s="3">
        <v>3823</v>
      </c>
      <c r="B550" s="3" t="s">
        <v>572</v>
      </c>
      <c r="C550" s="3" t="s">
        <v>569</v>
      </c>
      <c r="D550" s="3" t="s">
        <v>309</v>
      </c>
      <c r="E550" s="3" t="str">
        <v>Nottwil</v>
      </c>
      <c r="G550" s="19">
        <v>1885</v>
      </c>
      <c r="H550" s="19" t="s">
        <v>4536</v>
      </c>
    </row>
    <row r="551" spans="1:8" x14ac:dyDescent="0.2">
      <c r="A551" s="3">
        <v>3823</v>
      </c>
      <c r="B551" s="3" t="s">
        <v>573</v>
      </c>
      <c r="C551" s="3" t="s">
        <v>569</v>
      </c>
      <c r="D551" s="3" t="s">
        <v>309</v>
      </c>
      <c r="E551" s="3" t="str">
        <v>Oberkirch</v>
      </c>
      <c r="G551" s="19">
        <v>1890</v>
      </c>
      <c r="H551" s="19" t="s">
        <v>4536</v>
      </c>
    </row>
    <row r="552" spans="1:8" x14ac:dyDescent="0.2">
      <c r="A552" s="3">
        <v>3824</v>
      </c>
      <c r="B552" s="3" t="s">
        <v>574</v>
      </c>
      <c r="C552" s="3" t="s">
        <v>569</v>
      </c>
      <c r="D552" s="3" t="s">
        <v>309</v>
      </c>
      <c r="E552" s="3" t="str">
        <v>Rickenbach (LU)</v>
      </c>
      <c r="G552" s="19">
        <v>1891</v>
      </c>
      <c r="H552" s="19" t="s">
        <v>4536</v>
      </c>
    </row>
    <row r="553" spans="1:8" x14ac:dyDescent="0.2">
      <c r="A553" s="3">
        <v>3825</v>
      </c>
      <c r="B553" s="3" t="s">
        <v>575</v>
      </c>
      <c r="C553" s="3" t="s">
        <v>569</v>
      </c>
      <c r="D553" s="3" t="s">
        <v>309</v>
      </c>
      <c r="E553" s="3" t="str">
        <v>Ruswil</v>
      </c>
      <c r="G553" s="19">
        <v>1892</v>
      </c>
      <c r="H553" s="19" t="s">
        <v>4536</v>
      </c>
    </row>
    <row r="554" spans="1:8" x14ac:dyDescent="0.2">
      <c r="A554" s="3">
        <v>3826</v>
      </c>
      <c r="B554" s="3" t="s">
        <v>576</v>
      </c>
      <c r="C554" s="3" t="s">
        <v>569</v>
      </c>
      <c r="D554" s="3" t="s">
        <v>309</v>
      </c>
      <c r="E554" s="3" t="str">
        <v>Schenkon</v>
      </c>
      <c r="G554" s="19">
        <v>1893</v>
      </c>
      <c r="H554" s="19" t="s">
        <v>4536</v>
      </c>
    </row>
    <row r="555" spans="1:8" x14ac:dyDescent="0.2">
      <c r="A555" s="3">
        <v>3706</v>
      </c>
      <c r="B555" s="3" t="s">
        <v>577</v>
      </c>
      <c r="C555" s="3" t="s">
        <v>577</v>
      </c>
      <c r="D555" s="3" t="s">
        <v>309</v>
      </c>
      <c r="E555" s="3" t="str">
        <v>Schlierbach</v>
      </c>
      <c r="G555" s="19">
        <v>1895</v>
      </c>
      <c r="H555" s="19" t="s">
        <v>4536</v>
      </c>
    </row>
    <row r="556" spans="1:8" x14ac:dyDescent="0.2">
      <c r="A556" s="3">
        <v>3816</v>
      </c>
      <c r="B556" s="3" t="s">
        <v>578</v>
      </c>
      <c r="C556" s="3" t="s">
        <v>578</v>
      </c>
      <c r="D556" s="3" t="s">
        <v>309</v>
      </c>
      <c r="E556" s="3" t="str">
        <v>Sempach</v>
      </c>
      <c r="G556" s="19">
        <v>1896</v>
      </c>
      <c r="H556" s="19" t="s">
        <v>4536</v>
      </c>
    </row>
    <row r="557" spans="1:8" x14ac:dyDescent="0.2">
      <c r="A557" s="3">
        <v>3800</v>
      </c>
      <c r="B557" s="3" t="s">
        <v>579</v>
      </c>
      <c r="C557" s="3" t="s">
        <v>580</v>
      </c>
      <c r="D557" s="3" t="s">
        <v>309</v>
      </c>
      <c r="E557" s="3" t="str">
        <v>Sursee</v>
      </c>
      <c r="G557" s="19">
        <v>1897</v>
      </c>
      <c r="H557" s="19" t="s">
        <v>4536</v>
      </c>
    </row>
    <row r="558" spans="1:8" x14ac:dyDescent="0.2">
      <c r="A558" s="3">
        <v>3853</v>
      </c>
      <c r="B558" s="3" t="s">
        <v>581</v>
      </c>
      <c r="C558" s="3" t="s">
        <v>582</v>
      </c>
      <c r="D558" s="3" t="s">
        <v>309</v>
      </c>
      <c r="E558" s="3" t="str">
        <v>Triengen</v>
      </c>
      <c r="G558" s="19">
        <v>1898</v>
      </c>
      <c r="H558" s="19" t="s">
        <v>4536</v>
      </c>
    </row>
    <row r="559" spans="1:8" x14ac:dyDescent="0.2">
      <c r="A559" s="3">
        <v>3854</v>
      </c>
      <c r="B559" s="3" t="s">
        <v>583</v>
      </c>
      <c r="C559" s="3" t="s">
        <v>583</v>
      </c>
      <c r="D559" s="3" t="s">
        <v>309</v>
      </c>
      <c r="E559" s="3" t="str">
        <v>Wolhusen</v>
      </c>
      <c r="G559" s="19">
        <v>1899</v>
      </c>
      <c r="H559" s="19" t="s">
        <v>4536</v>
      </c>
    </row>
    <row r="560" spans="1:8" x14ac:dyDescent="0.2">
      <c r="A560" s="3">
        <v>3805</v>
      </c>
      <c r="B560" s="3" t="s">
        <v>584</v>
      </c>
      <c r="C560" s="3" t="s">
        <v>585</v>
      </c>
      <c r="D560" s="3" t="s">
        <v>309</v>
      </c>
      <c r="E560" s="3" t="str">
        <v>Alberswil</v>
      </c>
      <c r="G560" s="19">
        <v>1902</v>
      </c>
      <c r="H560" s="19" t="s">
        <v>4538</v>
      </c>
    </row>
    <row r="561" spans="1:8" x14ac:dyDescent="0.2">
      <c r="A561" s="3">
        <v>3852</v>
      </c>
      <c r="B561" s="3" t="s">
        <v>586</v>
      </c>
      <c r="C561" s="3" t="s">
        <v>585</v>
      </c>
      <c r="D561" s="3" t="s">
        <v>309</v>
      </c>
      <c r="E561" s="3" t="str">
        <v>Altbüron</v>
      </c>
      <c r="G561" s="19">
        <v>1903</v>
      </c>
      <c r="H561" s="19" t="s">
        <v>4538</v>
      </c>
    </row>
    <row r="562" spans="1:8" x14ac:dyDescent="0.2">
      <c r="A562" s="3">
        <v>3813</v>
      </c>
      <c r="B562" s="3" t="s">
        <v>587</v>
      </c>
      <c r="C562" s="3" t="s">
        <v>587</v>
      </c>
      <c r="D562" s="3" t="s">
        <v>309</v>
      </c>
      <c r="E562" s="3" t="str">
        <v>Altishofen</v>
      </c>
      <c r="G562" s="19">
        <v>1904</v>
      </c>
      <c r="H562" s="19" t="s">
        <v>4538</v>
      </c>
    </row>
    <row r="563" spans="1:8" x14ac:dyDescent="0.2">
      <c r="A563" s="3">
        <v>3855</v>
      </c>
      <c r="B563" s="3" t="s">
        <v>588</v>
      </c>
      <c r="C563" s="3" t="s">
        <v>589</v>
      </c>
      <c r="D563" s="3" t="s">
        <v>309</v>
      </c>
      <c r="E563" s="3" t="str">
        <v>Dagmersellen</v>
      </c>
      <c r="G563" s="19">
        <v>1905</v>
      </c>
      <c r="H563" s="19" t="s">
        <v>4538</v>
      </c>
    </row>
    <row r="564" spans="1:8" x14ac:dyDescent="0.2">
      <c r="A564" s="3">
        <v>3800</v>
      </c>
      <c r="B564" s="3" t="s">
        <v>590</v>
      </c>
      <c r="C564" s="3" t="s">
        <v>590</v>
      </c>
      <c r="D564" s="3" t="s">
        <v>309</v>
      </c>
      <c r="E564" s="3" t="str">
        <v>Egolzwil</v>
      </c>
      <c r="G564" s="19">
        <v>1906</v>
      </c>
      <c r="H564" s="19" t="s">
        <v>4538</v>
      </c>
    </row>
    <row r="565" spans="1:8" x14ac:dyDescent="0.2">
      <c r="A565" s="3">
        <v>3812</v>
      </c>
      <c r="B565" s="3" t="s">
        <v>561</v>
      </c>
      <c r="C565" s="3" t="s">
        <v>561</v>
      </c>
      <c r="D565" s="3" t="s">
        <v>309</v>
      </c>
      <c r="E565" s="3" t="str">
        <v>Ettiswil</v>
      </c>
      <c r="G565" s="19">
        <v>1907</v>
      </c>
      <c r="H565" s="19" t="s">
        <v>4538</v>
      </c>
    </row>
    <row r="566" spans="1:8" x14ac:dyDescent="0.2">
      <c r="A566" s="3">
        <v>3508</v>
      </c>
      <c r="B566" s="3" t="s">
        <v>591</v>
      </c>
      <c r="C566" s="3" t="s">
        <v>592</v>
      </c>
      <c r="D566" s="3" t="s">
        <v>309</v>
      </c>
      <c r="E566" s="3" t="str">
        <v>Fischbach</v>
      </c>
      <c r="G566" s="19">
        <v>1908</v>
      </c>
      <c r="H566" s="19" t="s">
        <v>4538</v>
      </c>
    </row>
    <row r="567" spans="1:8" x14ac:dyDescent="0.2">
      <c r="A567" s="3">
        <v>3507</v>
      </c>
      <c r="B567" s="3" t="s">
        <v>593</v>
      </c>
      <c r="C567" s="3" t="s">
        <v>593</v>
      </c>
      <c r="D567" s="3" t="s">
        <v>309</v>
      </c>
      <c r="E567" s="3" t="str">
        <v>Grossdietwil</v>
      </c>
      <c r="G567" s="19">
        <v>1911</v>
      </c>
      <c r="H567" s="19" t="s">
        <v>4538</v>
      </c>
    </row>
    <row r="568" spans="1:8" x14ac:dyDescent="0.2">
      <c r="A568" s="3">
        <v>3533</v>
      </c>
      <c r="B568" s="3" t="s">
        <v>594</v>
      </c>
      <c r="C568" s="3" t="s">
        <v>594</v>
      </c>
      <c r="D568" s="3" t="s">
        <v>309</v>
      </c>
      <c r="E568" s="3" t="str">
        <v>Hergiswil bei Willisau</v>
      </c>
      <c r="G568" s="19">
        <v>1912</v>
      </c>
      <c r="H568" s="19" t="s">
        <v>4538</v>
      </c>
    </row>
    <row r="569" spans="1:8" x14ac:dyDescent="0.2">
      <c r="A569" s="3">
        <v>3671</v>
      </c>
      <c r="B569" s="3" t="s">
        <v>595</v>
      </c>
      <c r="C569" s="3" t="s">
        <v>595</v>
      </c>
      <c r="D569" s="3" t="s">
        <v>309</v>
      </c>
      <c r="E569" s="3" t="str">
        <v>Luthern</v>
      </c>
      <c r="G569" s="19">
        <v>1913</v>
      </c>
      <c r="H569" s="19" t="s">
        <v>4538</v>
      </c>
    </row>
    <row r="570" spans="1:8" x14ac:dyDescent="0.2">
      <c r="A570" s="3">
        <v>3510</v>
      </c>
      <c r="B570" s="3" t="s">
        <v>596</v>
      </c>
      <c r="C570" s="3" t="s">
        <v>596</v>
      </c>
      <c r="D570" s="3" t="s">
        <v>309</v>
      </c>
      <c r="E570" s="3" t="str">
        <v>Menznau</v>
      </c>
      <c r="G570" s="19">
        <v>1914</v>
      </c>
      <c r="H570" s="19" t="s">
        <v>4538</v>
      </c>
    </row>
    <row r="571" spans="1:8" x14ac:dyDescent="0.2">
      <c r="A571" s="3">
        <v>3082</v>
      </c>
      <c r="B571" s="3" t="s">
        <v>597</v>
      </c>
      <c r="C571" s="3" t="s">
        <v>598</v>
      </c>
      <c r="D571" s="3" t="s">
        <v>309</v>
      </c>
      <c r="E571" s="3" t="str">
        <v>Nebikon</v>
      </c>
      <c r="G571" s="19">
        <v>1918</v>
      </c>
      <c r="H571" s="19" t="s">
        <v>4539</v>
      </c>
    </row>
    <row r="572" spans="1:8" x14ac:dyDescent="0.2">
      <c r="A572" s="3">
        <v>3506</v>
      </c>
      <c r="B572" s="3" t="s">
        <v>598</v>
      </c>
      <c r="C572" s="3" t="s">
        <v>598</v>
      </c>
      <c r="D572" s="3" t="s">
        <v>309</v>
      </c>
      <c r="E572" s="3" t="str">
        <v>Pfaffnau</v>
      </c>
      <c r="G572" s="19">
        <v>1920</v>
      </c>
      <c r="H572" s="19" t="s">
        <v>4538</v>
      </c>
    </row>
    <row r="573" spans="1:8" x14ac:dyDescent="0.2">
      <c r="A573" s="3">
        <v>3510</v>
      </c>
      <c r="B573" s="3" t="s">
        <v>599</v>
      </c>
      <c r="C573" s="3" t="s">
        <v>599</v>
      </c>
      <c r="D573" s="3" t="s">
        <v>309</v>
      </c>
      <c r="E573" s="3" t="str">
        <v>Reiden</v>
      </c>
      <c r="G573" s="19">
        <v>1921</v>
      </c>
      <c r="H573" s="19" t="s">
        <v>4538</v>
      </c>
    </row>
    <row r="574" spans="1:8" x14ac:dyDescent="0.2">
      <c r="A574" s="3">
        <v>3671</v>
      </c>
      <c r="B574" s="3" t="s">
        <v>600</v>
      </c>
      <c r="C574" s="3" t="s">
        <v>600</v>
      </c>
      <c r="D574" s="3" t="s">
        <v>309</v>
      </c>
      <c r="E574" s="3" t="str">
        <v>Roggliswil</v>
      </c>
      <c r="G574" s="19">
        <v>1922</v>
      </c>
      <c r="H574" s="19" t="s">
        <v>4538</v>
      </c>
    </row>
    <row r="575" spans="1:8" x14ac:dyDescent="0.2">
      <c r="A575" s="3">
        <v>3629</v>
      </c>
      <c r="B575" s="3" t="s">
        <v>601</v>
      </c>
      <c r="C575" s="3" t="s">
        <v>601</v>
      </c>
      <c r="D575" s="3" t="s">
        <v>309</v>
      </c>
      <c r="E575" s="3" t="str">
        <v>Schötz</v>
      </c>
      <c r="G575" s="19">
        <v>1923</v>
      </c>
      <c r="H575" s="19" t="s">
        <v>4538</v>
      </c>
    </row>
    <row r="576" spans="1:8" x14ac:dyDescent="0.2">
      <c r="A576" s="3">
        <v>3503</v>
      </c>
      <c r="B576" s="3" t="s">
        <v>602</v>
      </c>
      <c r="C576" s="3" t="s">
        <v>603</v>
      </c>
      <c r="D576" s="3" t="s">
        <v>309</v>
      </c>
      <c r="E576" s="3" t="str">
        <v>Ufhusen</v>
      </c>
      <c r="G576" s="19">
        <v>1925</v>
      </c>
      <c r="H576" s="19" t="s">
        <v>4538</v>
      </c>
    </row>
    <row r="577" spans="1:8" x14ac:dyDescent="0.2">
      <c r="A577" s="3">
        <v>3510</v>
      </c>
      <c r="B577" s="3" t="s">
        <v>603</v>
      </c>
      <c r="C577" s="3" t="s">
        <v>603</v>
      </c>
      <c r="D577" s="3" t="s">
        <v>309</v>
      </c>
      <c r="E577" s="3" t="str">
        <v>Wauwil</v>
      </c>
      <c r="G577" s="19">
        <v>1926</v>
      </c>
      <c r="H577" s="19" t="s">
        <v>4538</v>
      </c>
    </row>
    <row r="578" spans="1:8" x14ac:dyDescent="0.2">
      <c r="A578" s="3">
        <v>3434</v>
      </c>
      <c r="B578" s="3" t="s">
        <v>604</v>
      </c>
      <c r="C578" s="3" t="s">
        <v>605</v>
      </c>
      <c r="D578" s="3" t="s">
        <v>309</v>
      </c>
      <c r="E578" s="3" t="str">
        <v>Wikon</v>
      </c>
      <c r="G578" s="19">
        <v>1927</v>
      </c>
      <c r="H578" s="19" t="s">
        <v>4538</v>
      </c>
    </row>
    <row r="579" spans="1:8" x14ac:dyDescent="0.2">
      <c r="A579" s="3">
        <v>3434</v>
      </c>
      <c r="B579" s="3" t="s">
        <v>605</v>
      </c>
      <c r="C579" s="3" t="s">
        <v>605</v>
      </c>
      <c r="D579" s="3" t="s">
        <v>309</v>
      </c>
      <c r="E579" s="3" t="str">
        <v>Zell (LU)</v>
      </c>
      <c r="G579" s="19">
        <v>1928</v>
      </c>
      <c r="H579" s="19" t="s">
        <v>4538</v>
      </c>
    </row>
    <row r="580" spans="1:8" x14ac:dyDescent="0.2">
      <c r="A580" s="3">
        <v>3673</v>
      </c>
      <c r="B580" s="3" t="s">
        <v>606</v>
      </c>
      <c r="C580" s="3" t="s">
        <v>606</v>
      </c>
      <c r="D580" s="3" t="s">
        <v>309</v>
      </c>
      <c r="E580" s="3" t="str">
        <v>Willisau</v>
      </c>
      <c r="G580" s="19">
        <v>1929</v>
      </c>
      <c r="H580" s="19" t="s">
        <v>4538</v>
      </c>
    </row>
    <row r="581" spans="1:8" x14ac:dyDescent="0.2">
      <c r="A581" s="3">
        <v>3532</v>
      </c>
      <c r="B581" s="3" t="s">
        <v>607</v>
      </c>
      <c r="C581" s="3" t="s">
        <v>607</v>
      </c>
      <c r="D581" s="3" t="s">
        <v>309</v>
      </c>
      <c r="E581" s="3" t="str">
        <v>Altdorf (UR)</v>
      </c>
      <c r="G581" s="19">
        <v>1932</v>
      </c>
      <c r="H581" s="19" t="s">
        <v>4538</v>
      </c>
    </row>
    <row r="582" spans="1:8" x14ac:dyDescent="0.2">
      <c r="A582" s="3">
        <v>3083</v>
      </c>
      <c r="B582" s="3" t="s">
        <v>608</v>
      </c>
      <c r="C582" s="3" t="s">
        <v>609</v>
      </c>
      <c r="D582" s="3" t="s">
        <v>309</v>
      </c>
      <c r="E582" s="3" t="str">
        <v>Andermatt</v>
      </c>
      <c r="G582" s="19">
        <v>1933</v>
      </c>
      <c r="H582" s="19" t="s">
        <v>4538</v>
      </c>
    </row>
    <row r="583" spans="1:8" x14ac:dyDescent="0.2">
      <c r="A583" s="3">
        <v>3110</v>
      </c>
      <c r="B583" s="3" t="s">
        <v>609</v>
      </c>
      <c r="C583" s="3" t="s">
        <v>609</v>
      </c>
      <c r="D583" s="3" t="s">
        <v>309</v>
      </c>
      <c r="E583" s="3" t="str">
        <v>Attinghausen</v>
      </c>
      <c r="G583" s="19">
        <v>1934</v>
      </c>
      <c r="H583" s="19" t="s">
        <v>4538</v>
      </c>
    </row>
    <row r="584" spans="1:8" x14ac:dyDescent="0.2">
      <c r="A584" s="3">
        <v>3111</v>
      </c>
      <c r="B584" s="3" t="s">
        <v>610</v>
      </c>
      <c r="C584" s="3" t="s">
        <v>609</v>
      </c>
      <c r="D584" s="3" t="s">
        <v>309</v>
      </c>
      <c r="E584" s="3" t="str">
        <v>Bürglen (UR)</v>
      </c>
      <c r="G584" s="19">
        <v>1936</v>
      </c>
      <c r="H584" s="19" t="s">
        <v>4539</v>
      </c>
    </row>
    <row r="585" spans="1:8" x14ac:dyDescent="0.2">
      <c r="A585" s="3">
        <v>3504</v>
      </c>
      <c r="B585" s="3" t="s">
        <v>611</v>
      </c>
      <c r="C585" s="3" t="s">
        <v>611</v>
      </c>
      <c r="D585" s="3" t="s">
        <v>309</v>
      </c>
      <c r="E585" s="3" t="str">
        <v>Erstfeld</v>
      </c>
      <c r="G585" s="19">
        <v>1937</v>
      </c>
      <c r="H585" s="19" t="s">
        <v>4538</v>
      </c>
    </row>
    <row r="586" spans="1:8" x14ac:dyDescent="0.2">
      <c r="A586" s="3">
        <v>3672</v>
      </c>
      <c r="B586" s="3" t="s">
        <v>612</v>
      </c>
      <c r="C586" s="3" t="s">
        <v>612</v>
      </c>
      <c r="D586" s="3" t="s">
        <v>309</v>
      </c>
      <c r="E586" s="3" t="str">
        <v>Flüelen</v>
      </c>
      <c r="G586" s="19">
        <v>1938</v>
      </c>
      <c r="H586" s="19" t="s">
        <v>4539</v>
      </c>
    </row>
    <row r="587" spans="1:8" x14ac:dyDescent="0.2">
      <c r="A587" s="3">
        <v>3672</v>
      </c>
      <c r="B587" s="3" t="s">
        <v>613</v>
      </c>
      <c r="C587" s="3" t="s">
        <v>612</v>
      </c>
      <c r="D587" s="3" t="s">
        <v>309</v>
      </c>
      <c r="E587" s="3" t="str">
        <v>Göschenen</v>
      </c>
      <c r="G587" s="19">
        <v>1941</v>
      </c>
      <c r="H587" s="19" t="s">
        <v>4538</v>
      </c>
    </row>
    <row r="588" spans="1:8" x14ac:dyDescent="0.2">
      <c r="A588" s="3">
        <v>3674</v>
      </c>
      <c r="B588" s="3" t="s">
        <v>614</v>
      </c>
      <c r="C588" s="3" t="s">
        <v>612</v>
      </c>
      <c r="D588" s="3" t="s">
        <v>309</v>
      </c>
      <c r="E588" s="3" t="str">
        <v>Gurtnellen</v>
      </c>
      <c r="G588" s="19">
        <v>1942</v>
      </c>
      <c r="H588" s="19" t="s">
        <v>4538</v>
      </c>
    </row>
    <row r="589" spans="1:8" x14ac:dyDescent="0.2">
      <c r="A589" s="3">
        <v>3531</v>
      </c>
      <c r="B589" s="3" t="s">
        <v>615</v>
      </c>
      <c r="C589" s="3" t="s">
        <v>615</v>
      </c>
      <c r="D589" s="3" t="s">
        <v>309</v>
      </c>
      <c r="E589" s="3" t="str">
        <v>Hospental</v>
      </c>
      <c r="G589" s="19">
        <v>1943</v>
      </c>
      <c r="H589" s="19" t="s">
        <v>4538</v>
      </c>
    </row>
    <row r="590" spans="1:8" x14ac:dyDescent="0.2">
      <c r="A590" s="3">
        <v>3629</v>
      </c>
      <c r="B590" s="3" t="s">
        <v>616</v>
      </c>
      <c r="C590" s="3" t="s">
        <v>616</v>
      </c>
      <c r="D590" s="3" t="s">
        <v>309</v>
      </c>
      <c r="E590" s="3" t="str">
        <v>Isenthal</v>
      </c>
      <c r="G590" s="19">
        <v>1944</v>
      </c>
      <c r="H590" s="19" t="s">
        <v>4539</v>
      </c>
    </row>
    <row r="591" spans="1:8" x14ac:dyDescent="0.2">
      <c r="A591" s="3">
        <v>3113</v>
      </c>
      <c r="B591" s="3" t="s">
        <v>617</v>
      </c>
      <c r="C591" s="3" t="s">
        <v>617</v>
      </c>
      <c r="D591" s="3" t="s">
        <v>309</v>
      </c>
      <c r="E591" s="3" t="str">
        <v>Realp</v>
      </c>
      <c r="G591" s="19">
        <v>1945</v>
      </c>
      <c r="H591" s="19" t="s">
        <v>4538</v>
      </c>
    </row>
    <row r="592" spans="1:8" x14ac:dyDescent="0.2">
      <c r="A592" s="3">
        <v>3512</v>
      </c>
      <c r="B592" s="3" t="s">
        <v>618</v>
      </c>
      <c r="C592" s="3" t="s">
        <v>618</v>
      </c>
      <c r="D592" s="3" t="s">
        <v>309</v>
      </c>
      <c r="E592" s="3" t="str">
        <v>Schattdorf</v>
      </c>
      <c r="G592" s="19">
        <v>1946</v>
      </c>
      <c r="H592" s="19" t="s">
        <v>4539</v>
      </c>
    </row>
    <row r="593" spans="1:8" x14ac:dyDescent="0.2">
      <c r="A593" s="3">
        <v>3513</v>
      </c>
      <c r="B593" s="3" t="s">
        <v>619</v>
      </c>
      <c r="C593" s="3" t="s">
        <v>618</v>
      </c>
      <c r="D593" s="3" t="s">
        <v>309</v>
      </c>
      <c r="E593" s="3" t="str">
        <v>Seedorf (UR)</v>
      </c>
      <c r="G593" s="19">
        <v>1947</v>
      </c>
      <c r="H593" s="19" t="s">
        <v>4538</v>
      </c>
    </row>
    <row r="594" spans="1:8" x14ac:dyDescent="0.2">
      <c r="A594" s="3">
        <v>3075</v>
      </c>
      <c r="B594" s="3" t="s">
        <v>620</v>
      </c>
      <c r="C594" s="3" t="s">
        <v>621</v>
      </c>
      <c r="D594" s="3" t="s">
        <v>309</v>
      </c>
      <c r="E594" s="3" t="str">
        <v>Seelisberg</v>
      </c>
      <c r="G594" s="19">
        <v>1948</v>
      </c>
      <c r="H594" s="19" t="s">
        <v>4538</v>
      </c>
    </row>
    <row r="595" spans="1:8" x14ac:dyDescent="0.2">
      <c r="A595" s="3">
        <v>3075</v>
      </c>
      <c r="B595" s="3" t="s">
        <v>622</v>
      </c>
      <c r="C595" s="3" t="s">
        <v>621</v>
      </c>
      <c r="D595" s="3" t="s">
        <v>309</v>
      </c>
      <c r="E595" s="3" t="str">
        <v>Silenen</v>
      </c>
      <c r="G595" s="19">
        <v>1950</v>
      </c>
      <c r="H595" s="19" t="s">
        <v>4538</v>
      </c>
    </row>
    <row r="596" spans="1:8" x14ac:dyDescent="0.2">
      <c r="A596" s="3">
        <v>3076</v>
      </c>
      <c r="B596" s="3" t="s">
        <v>621</v>
      </c>
      <c r="C596" s="3" t="s">
        <v>621</v>
      </c>
      <c r="D596" s="3" t="s">
        <v>309</v>
      </c>
      <c r="E596" s="3" t="str">
        <v>Sisikon</v>
      </c>
      <c r="G596" s="19">
        <v>1955</v>
      </c>
      <c r="H596" s="19" t="s">
        <v>4538</v>
      </c>
    </row>
    <row r="597" spans="1:8" x14ac:dyDescent="0.2">
      <c r="A597" s="3">
        <v>3077</v>
      </c>
      <c r="B597" s="3" t="s">
        <v>623</v>
      </c>
      <c r="C597" s="3" t="s">
        <v>621</v>
      </c>
      <c r="D597" s="3" t="s">
        <v>309</v>
      </c>
      <c r="E597" s="3" t="str">
        <v>Spiringen</v>
      </c>
      <c r="G597" s="19">
        <v>1957</v>
      </c>
      <c r="H597" s="19" t="s">
        <v>4538</v>
      </c>
    </row>
    <row r="598" spans="1:8" x14ac:dyDescent="0.2">
      <c r="A598" s="3">
        <v>3078</v>
      </c>
      <c r="B598" s="3" t="s">
        <v>624</v>
      </c>
      <c r="C598" s="3" t="s">
        <v>621</v>
      </c>
      <c r="D598" s="3" t="s">
        <v>309</v>
      </c>
      <c r="E598" s="3" t="str">
        <v>Unterschächen</v>
      </c>
      <c r="G598" s="19">
        <v>1958</v>
      </c>
      <c r="H598" s="19" t="s">
        <v>4538</v>
      </c>
    </row>
    <row r="599" spans="1:8" x14ac:dyDescent="0.2">
      <c r="A599" s="3">
        <v>3532</v>
      </c>
      <c r="B599" s="3" t="s">
        <v>625</v>
      </c>
      <c r="C599" s="3" t="s">
        <v>625</v>
      </c>
      <c r="D599" s="3" t="s">
        <v>309</v>
      </c>
      <c r="E599" s="3" t="str">
        <v>Wassen</v>
      </c>
      <c r="G599" s="19">
        <v>1961</v>
      </c>
      <c r="H599" s="19" t="s">
        <v>4539</v>
      </c>
    </row>
    <row r="600" spans="1:8" x14ac:dyDescent="0.2">
      <c r="A600" s="3">
        <v>3504</v>
      </c>
      <c r="B600" s="3" t="s">
        <v>626</v>
      </c>
      <c r="C600" s="3" t="s">
        <v>626</v>
      </c>
      <c r="D600" s="3" t="s">
        <v>309</v>
      </c>
      <c r="E600" s="3" t="str">
        <v>Einsiedeln</v>
      </c>
      <c r="G600" s="19">
        <v>1962</v>
      </c>
      <c r="H600" s="19" t="s">
        <v>4538</v>
      </c>
    </row>
    <row r="601" spans="1:8" x14ac:dyDescent="0.2">
      <c r="A601" s="3">
        <v>3112</v>
      </c>
      <c r="B601" s="3" t="s">
        <v>627</v>
      </c>
      <c r="C601" s="3" t="s">
        <v>628</v>
      </c>
      <c r="D601" s="3" t="s">
        <v>309</v>
      </c>
      <c r="E601" s="3" t="str">
        <v>Gersau</v>
      </c>
      <c r="G601" s="19">
        <v>1963</v>
      </c>
      <c r="H601" s="19" t="s">
        <v>4538</v>
      </c>
    </row>
    <row r="602" spans="1:8" x14ac:dyDescent="0.2">
      <c r="A602" s="3">
        <v>3114</v>
      </c>
      <c r="B602" s="3" t="s">
        <v>629</v>
      </c>
      <c r="C602" s="3" t="s">
        <v>629</v>
      </c>
      <c r="D602" s="3" t="s">
        <v>309</v>
      </c>
      <c r="E602" s="3" t="str">
        <v>Feusisberg</v>
      </c>
      <c r="G602" s="19">
        <v>1964</v>
      </c>
      <c r="H602" s="19" t="s">
        <v>4538</v>
      </c>
    </row>
    <row r="603" spans="1:8" x14ac:dyDescent="0.2">
      <c r="A603" s="3">
        <v>3206</v>
      </c>
      <c r="B603" s="3" t="s">
        <v>630</v>
      </c>
      <c r="C603" s="3" t="s">
        <v>631</v>
      </c>
      <c r="D603" s="3" t="s">
        <v>309</v>
      </c>
      <c r="E603" s="3" t="str">
        <v>Freienbach</v>
      </c>
      <c r="G603" s="19">
        <v>1965</v>
      </c>
      <c r="H603" s="19" t="s">
        <v>4538</v>
      </c>
    </row>
    <row r="604" spans="1:8" x14ac:dyDescent="0.2">
      <c r="A604" s="3">
        <v>3206</v>
      </c>
      <c r="B604" s="3" t="s">
        <v>631</v>
      </c>
      <c r="C604" s="3" t="s">
        <v>631</v>
      </c>
      <c r="D604" s="3" t="s">
        <v>309</v>
      </c>
      <c r="E604" s="3" t="str">
        <v>Wollerau</v>
      </c>
      <c r="G604" s="19">
        <v>1966</v>
      </c>
      <c r="H604" s="19" t="s">
        <v>4538</v>
      </c>
    </row>
    <row r="605" spans="1:8" x14ac:dyDescent="0.2">
      <c r="A605" s="3">
        <v>3206</v>
      </c>
      <c r="B605" s="3" t="s">
        <v>632</v>
      </c>
      <c r="C605" s="3" t="s">
        <v>631</v>
      </c>
      <c r="D605" s="3" t="s">
        <v>309</v>
      </c>
      <c r="E605" s="3" t="str">
        <v>Küssnacht (SZ)</v>
      </c>
      <c r="G605" s="19">
        <v>1967</v>
      </c>
      <c r="H605" s="19" t="s">
        <v>4538</v>
      </c>
    </row>
    <row r="606" spans="1:8" x14ac:dyDescent="0.2">
      <c r="A606" s="3">
        <v>3206</v>
      </c>
      <c r="B606" s="3" t="s">
        <v>633</v>
      </c>
      <c r="C606" s="3" t="s">
        <v>631</v>
      </c>
      <c r="D606" s="3" t="s">
        <v>309</v>
      </c>
      <c r="E606" s="3" t="str">
        <v>Altendorf</v>
      </c>
      <c r="G606" s="19">
        <v>1968</v>
      </c>
      <c r="H606" s="19" t="s">
        <v>4539</v>
      </c>
    </row>
    <row r="607" spans="1:8" x14ac:dyDescent="0.2">
      <c r="A607" s="3">
        <v>3202</v>
      </c>
      <c r="B607" s="3" t="s">
        <v>634</v>
      </c>
      <c r="C607" s="3" t="s">
        <v>634</v>
      </c>
      <c r="D607" s="3" t="s">
        <v>309</v>
      </c>
      <c r="E607" s="3" t="str">
        <v>Galgenen</v>
      </c>
      <c r="G607" s="19">
        <v>1969</v>
      </c>
      <c r="H607" s="19" t="s">
        <v>4539</v>
      </c>
    </row>
    <row r="608" spans="1:8" x14ac:dyDescent="0.2">
      <c r="A608" s="3">
        <v>3208</v>
      </c>
      <c r="B608" s="3" t="s">
        <v>635</v>
      </c>
      <c r="C608" s="3" t="s">
        <v>635</v>
      </c>
      <c r="D608" s="3" t="s">
        <v>309</v>
      </c>
      <c r="E608" s="3" t="str">
        <v>Innerthal</v>
      </c>
      <c r="G608" s="19">
        <v>1971</v>
      </c>
      <c r="H608" s="19" t="s">
        <v>4538</v>
      </c>
    </row>
    <row r="609" spans="1:8" x14ac:dyDescent="0.2">
      <c r="A609" s="3">
        <v>3179</v>
      </c>
      <c r="B609" s="3" t="s">
        <v>636</v>
      </c>
      <c r="C609" s="3" t="s">
        <v>636</v>
      </c>
      <c r="D609" s="3" t="s">
        <v>309</v>
      </c>
      <c r="E609" s="3" t="str">
        <v>Lachen</v>
      </c>
      <c r="G609" s="19">
        <v>1972</v>
      </c>
      <c r="H609" s="19" t="s">
        <v>4539</v>
      </c>
    </row>
    <row r="610" spans="1:8" x14ac:dyDescent="0.2">
      <c r="A610" s="3">
        <v>3177</v>
      </c>
      <c r="B610" s="3" t="s">
        <v>637</v>
      </c>
      <c r="C610" s="3" t="s">
        <v>638</v>
      </c>
      <c r="D610" s="3" t="s">
        <v>309</v>
      </c>
      <c r="E610" s="3" t="str">
        <v>Reichenburg</v>
      </c>
      <c r="G610" s="19">
        <v>1973</v>
      </c>
      <c r="H610" s="19" t="s">
        <v>4539</v>
      </c>
    </row>
    <row r="611" spans="1:8" x14ac:dyDescent="0.2">
      <c r="A611" s="3">
        <v>3203</v>
      </c>
      <c r="B611" s="3" t="s">
        <v>639</v>
      </c>
      <c r="C611" s="3" t="s">
        <v>639</v>
      </c>
      <c r="D611" s="3" t="s">
        <v>309</v>
      </c>
      <c r="E611" s="3" t="str">
        <v>Schübelbach</v>
      </c>
      <c r="G611" s="19">
        <v>1974</v>
      </c>
      <c r="H611" s="19" t="s">
        <v>4538</v>
      </c>
    </row>
    <row r="612" spans="1:8" x14ac:dyDescent="0.2">
      <c r="A612" s="3">
        <v>3204</v>
      </c>
      <c r="B612" s="3" t="s">
        <v>640</v>
      </c>
      <c r="C612" s="3" t="s">
        <v>639</v>
      </c>
      <c r="D612" s="3" t="s">
        <v>309</v>
      </c>
      <c r="E612" s="3" t="str">
        <v>Tuggen</v>
      </c>
      <c r="G612" s="19">
        <v>1975</v>
      </c>
      <c r="H612" s="19" t="s">
        <v>4538</v>
      </c>
    </row>
    <row r="613" spans="1:8" x14ac:dyDescent="0.2">
      <c r="A613" s="3">
        <v>3205</v>
      </c>
      <c r="B613" s="3" t="s">
        <v>641</v>
      </c>
      <c r="C613" s="3" t="s">
        <v>639</v>
      </c>
      <c r="D613" s="3" t="s">
        <v>309</v>
      </c>
      <c r="E613" s="3" t="str">
        <v>Vorderthal</v>
      </c>
      <c r="G613" s="19">
        <v>1976</v>
      </c>
      <c r="H613" s="19" t="s">
        <v>4538</v>
      </c>
    </row>
    <row r="614" spans="1:8" x14ac:dyDescent="0.2">
      <c r="A614" s="3">
        <v>1797</v>
      </c>
      <c r="B614" s="3" t="s">
        <v>642</v>
      </c>
      <c r="C614" s="3" t="s">
        <v>642</v>
      </c>
      <c r="D614" s="3" t="s">
        <v>309</v>
      </c>
      <c r="E614" s="3" t="str">
        <v>Wangen (SZ)</v>
      </c>
      <c r="G614" s="19">
        <v>1977</v>
      </c>
      <c r="H614" s="19" t="s">
        <v>4539</v>
      </c>
    </row>
    <row r="615" spans="1:8" x14ac:dyDescent="0.2">
      <c r="A615" s="3">
        <v>3176</v>
      </c>
      <c r="B615" s="3" t="s">
        <v>643</v>
      </c>
      <c r="C615" s="3" t="s">
        <v>643</v>
      </c>
      <c r="D615" s="3" t="s">
        <v>309</v>
      </c>
      <c r="E615" s="3" t="str">
        <v>Alpthal</v>
      </c>
      <c r="G615" s="19">
        <v>1978</v>
      </c>
      <c r="H615" s="19" t="s">
        <v>4539</v>
      </c>
    </row>
    <row r="616" spans="1:8" x14ac:dyDescent="0.2">
      <c r="A616" s="3">
        <v>3207</v>
      </c>
      <c r="B616" s="3" t="s">
        <v>644</v>
      </c>
      <c r="C616" s="3" t="s">
        <v>644</v>
      </c>
      <c r="D616" s="3" t="s">
        <v>309</v>
      </c>
      <c r="E616" s="3" t="str">
        <v>Arth</v>
      </c>
      <c r="G616" s="19">
        <v>1981</v>
      </c>
      <c r="H616" s="19" t="s">
        <v>4538</v>
      </c>
    </row>
    <row r="617" spans="1:8" x14ac:dyDescent="0.2">
      <c r="A617" s="3">
        <v>2744</v>
      </c>
      <c r="B617" s="3" t="s">
        <v>645</v>
      </c>
      <c r="C617" s="3" t="s">
        <v>645</v>
      </c>
      <c r="D617" s="3" t="s">
        <v>309</v>
      </c>
      <c r="E617" s="3" t="str">
        <v>Illgau</v>
      </c>
      <c r="G617" s="19">
        <v>1982</v>
      </c>
      <c r="H617" s="19" t="s">
        <v>4538</v>
      </c>
    </row>
    <row r="618" spans="1:8" x14ac:dyDescent="0.2">
      <c r="A618" s="3">
        <v>2735</v>
      </c>
      <c r="B618" s="3" t="s">
        <v>646</v>
      </c>
      <c r="C618" s="3" t="s">
        <v>646</v>
      </c>
      <c r="D618" s="3" t="s">
        <v>309</v>
      </c>
      <c r="E618" s="3" t="str">
        <v>Ingenbohl</v>
      </c>
      <c r="G618" s="19">
        <v>1983</v>
      </c>
      <c r="H618" s="19" t="s">
        <v>4538</v>
      </c>
    </row>
    <row r="619" spans="1:8" x14ac:dyDescent="0.2">
      <c r="A619" s="3">
        <v>2747</v>
      </c>
      <c r="B619" s="3" t="s">
        <v>647</v>
      </c>
      <c r="C619" s="3" t="s">
        <v>648</v>
      </c>
      <c r="D619" s="3" t="s">
        <v>309</v>
      </c>
      <c r="E619" s="3" t="str">
        <v>Lauerz</v>
      </c>
      <c r="G619" s="19">
        <v>1984</v>
      </c>
      <c r="H619" s="19" t="s">
        <v>4539</v>
      </c>
    </row>
    <row r="620" spans="1:8" x14ac:dyDescent="0.2">
      <c r="A620" s="3">
        <v>2738</v>
      </c>
      <c r="B620" s="3" t="s">
        <v>649</v>
      </c>
      <c r="C620" s="3" t="s">
        <v>649</v>
      </c>
      <c r="D620" s="3" t="s">
        <v>309</v>
      </c>
      <c r="E620" s="3" t="str">
        <v>Morschach</v>
      </c>
      <c r="G620" s="19">
        <v>1985</v>
      </c>
      <c r="H620" s="19" t="s">
        <v>4539</v>
      </c>
    </row>
    <row r="621" spans="1:8" x14ac:dyDescent="0.2">
      <c r="A621" s="3">
        <v>2746</v>
      </c>
      <c r="B621" s="3" t="s">
        <v>650</v>
      </c>
      <c r="C621" s="3" t="s">
        <v>650</v>
      </c>
      <c r="D621" s="3" t="s">
        <v>309</v>
      </c>
      <c r="E621" s="3" t="str">
        <v>Muotathal</v>
      </c>
      <c r="G621" s="19">
        <v>1986</v>
      </c>
      <c r="H621" s="19" t="s">
        <v>4540</v>
      </c>
    </row>
    <row r="622" spans="1:8" x14ac:dyDescent="0.2">
      <c r="A622" s="3">
        <v>2743</v>
      </c>
      <c r="B622" s="3" t="s">
        <v>651</v>
      </c>
      <c r="C622" s="3" t="s">
        <v>651</v>
      </c>
      <c r="D622" s="3" t="s">
        <v>309</v>
      </c>
      <c r="E622" s="3" t="str">
        <v>Oberiberg</v>
      </c>
      <c r="G622" s="19">
        <v>1987</v>
      </c>
      <c r="H622" s="19" t="s">
        <v>4538</v>
      </c>
    </row>
    <row r="623" spans="1:8" x14ac:dyDescent="0.2">
      <c r="A623" s="3">
        <v>2745</v>
      </c>
      <c r="B623" s="3" t="s">
        <v>652</v>
      </c>
      <c r="C623" s="3" t="s">
        <v>652</v>
      </c>
      <c r="D623" s="3" t="s">
        <v>309</v>
      </c>
      <c r="E623" s="3" t="str">
        <v>Riemenstalden</v>
      </c>
      <c r="G623" s="19">
        <v>1988</v>
      </c>
      <c r="H623" s="19" t="s">
        <v>4539</v>
      </c>
    </row>
    <row r="624" spans="1:8" x14ac:dyDescent="0.2">
      <c r="A624" s="3">
        <v>2732</v>
      </c>
      <c r="B624" s="3" t="s">
        <v>653</v>
      </c>
      <c r="C624" s="3" t="s">
        <v>653</v>
      </c>
      <c r="D624" s="3" t="s">
        <v>309</v>
      </c>
      <c r="E624" s="3" t="str">
        <v>Rothenthurm</v>
      </c>
      <c r="G624" s="19">
        <v>1991</v>
      </c>
      <c r="H624" s="19" t="s">
        <v>4538</v>
      </c>
    </row>
    <row r="625" spans="1:8" x14ac:dyDescent="0.2">
      <c r="A625" s="3">
        <v>2740</v>
      </c>
      <c r="B625" s="3" t="s">
        <v>654</v>
      </c>
      <c r="C625" s="3" t="s">
        <v>654</v>
      </c>
      <c r="D625" s="3" t="s">
        <v>309</v>
      </c>
      <c r="E625" s="3" t="str">
        <v>Sattel</v>
      </c>
      <c r="G625" s="19">
        <v>1992</v>
      </c>
      <c r="H625" s="19" t="s">
        <v>4538</v>
      </c>
    </row>
    <row r="626" spans="1:8" x14ac:dyDescent="0.2">
      <c r="A626" s="3">
        <v>2742</v>
      </c>
      <c r="B626" s="3" t="s">
        <v>655</v>
      </c>
      <c r="C626" s="3" t="s">
        <v>655</v>
      </c>
      <c r="D626" s="3" t="s">
        <v>309</v>
      </c>
      <c r="E626" s="3" t="str">
        <v>Schwyz</v>
      </c>
      <c r="G626" s="19">
        <v>1993</v>
      </c>
      <c r="H626" s="19" t="s">
        <v>4538</v>
      </c>
    </row>
    <row r="627" spans="1:8" x14ac:dyDescent="0.2">
      <c r="A627" s="3">
        <v>2732</v>
      </c>
      <c r="B627" s="3" t="s">
        <v>656</v>
      </c>
      <c r="C627" s="3" t="s">
        <v>656</v>
      </c>
      <c r="D627" s="3" t="s">
        <v>309</v>
      </c>
      <c r="E627" s="3" t="str">
        <v>Steinen</v>
      </c>
      <c r="G627" s="19">
        <v>1994</v>
      </c>
      <c r="H627" s="19" t="s">
        <v>4538</v>
      </c>
    </row>
    <row r="628" spans="1:8" x14ac:dyDescent="0.2">
      <c r="A628" s="3">
        <v>2762</v>
      </c>
      <c r="B628" s="3" t="s">
        <v>657</v>
      </c>
      <c r="C628" s="3" t="s">
        <v>658</v>
      </c>
      <c r="D628" s="3" t="s">
        <v>309</v>
      </c>
      <c r="E628" s="3" t="str">
        <v>Steinerberg</v>
      </c>
      <c r="G628" s="19">
        <v>1996</v>
      </c>
      <c r="H628" s="19" t="s">
        <v>4538</v>
      </c>
    </row>
    <row r="629" spans="1:8" x14ac:dyDescent="0.2">
      <c r="A629" s="3">
        <v>2712</v>
      </c>
      <c r="B629" s="3" t="s">
        <v>659</v>
      </c>
      <c r="C629" s="3" t="s">
        <v>660</v>
      </c>
      <c r="D629" s="3" t="s">
        <v>309</v>
      </c>
      <c r="E629" s="3" t="str">
        <v>Unteriberg</v>
      </c>
      <c r="G629" s="19">
        <v>1997</v>
      </c>
      <c r="H629" s="19" t="s">
        <v>4538</v>
      </c>
    </row>
    <row r="630" spans="1:8" x14ac:dyDescent="0.2">
      <c r="A630" s="3">
        <v>2713</v>
      </c>
      <c r="B630" s="3" t="s">
        <v>661</v>
      </c>
      <c r="C630" s="3" t="s">
        <v>660</v>
      </c>
      <c r="D630" s="3" t="s">
        <v>309</v>
      </c>
      <c r="E630" s="3" t="str">
        <v>Alpnach</v>
      </c>
      <c r="G630" s="19">
        <v>2000</v>
      </c>
      <c r="H630" s="19" t="s">
        <v>4534</v>
      </c>
    </row>
    <row r="631" spans="1:8" x14ac:dyDescent="0.2">
      <c r="A631" s="3">
        <v>2732</v>
      </c>
      <c r="B631" s="3" t="s">
        <v>660</v>
      </c>
      <c r="C631" s="3" t="s">
        <v>660</v>
      </c>
      <c r="D631" s="3" t="s">
        <v>309</v>
      </c>
      <c r="E631" s="3" t="str">
        <v>Engelberg</v>
      </c>
      <c r="G631" s="19">
        <v>2012</v>
      </c>
      <c r="H631" s="19" t="s">
        <v>4534</v>
      </c>
    </row>
    <row r="632" spans="1:8" x14ac:dyDescent="0.2">
      <c r="A632" s="3">
        <v>2732</v>
      </c>
      <c r="B632" s="3" t="s">
        <v>662</v>
      </c>
      <c r="C632" s="3" t="s">
        <v>663</v>
      </c>
      <c r="D632" s="3" t="s">
        <v>309</v>
      </c>
      <c r="E632" s="3" t="str">
        <v>Giswil</v>
      </c>
      <c r="G632" s="19">
        <v>2013</v>
      </c>
      <c r="H632" s="19" t="s">
        <v>4534</v>
      </c>
    </row>
    <row r="633" spans="1:8" x14ac:dyDescent="0.2">
      <c r="A633" s="3">
        <v>2827</v>
      </c>
      <c r="B633" s="3" t="s">
        <v>664</v>
      </c>
      <c r="C633" s="3" t="s">
        <v>664</v>
      </c>
      <c r="D633" s="3" t="s">
        <v>309</v>
      </c>
      <c r="E633" s="3" t="str">
        <v>Kerns</v>
      </c>
      <c r="G633" s="19">
        <v>2014</v>
      </c>
      <c r="H633" s="19" t="s">
        <v>4534</v>
      </c>
    </row>
    <row r="634" spans="1:8" x14ac:dyDescent="0.2">
      <c r="A634" s="3">
        <v>2747</v>
      </c>
      <c r="B634" s="3" t="s">
        <v>665</v>
      </c>
      <c r="C634" s="3" t="s">
        <v>665</v>
      </c>
      <c r="D634" s="3" t="s">
        <v>309</v>
      </c>
      <c r="E634" s="3" t="str">
        <v>Lungern</v>
      </c>
      <c r="G634" s="19">
        <v>2015</v>
      </c>
      <c r="H634" s="19" t="s">
        <v>4534</v>
      </c>
    </row>
    <row r="635" spans="1:8" x14ac:dyDescent="0.2">
      <c r="A635" s="3">
        <v>2736</v>
      </c>
      <c r="B635" s="3" t="s">
        <v>666</v>
      </c>
      <c r="C635" s="3" t="s">
        <v>666</v>
      </c>
      <c r="D635" s="3" t="s">
        <v>309</v>
      </c>
      <c r="E635" s="3" t="str">
        <v>Sachseln</v>
      </c>
      <c r="G635" s="19">
        <v>2016</v>
      </c>
      <c r="H635" s="19" t="s">
        <v>4534</v>
      </c>
    </row>
    <row r="636" spans="1:8" x14ac:dyDescent="0.2">
      <c r="A636" s="3">
        <v>2710</v>
      </c>
      <c r="B636" s="3" t="s">
        <v>667</v>
      </c>
      <c r="C636" s="3" t="s">
        <v>667</v>
      </c>
      <c r="D636" s="3" t="s">
        <v>309</v>
      </c>
      <c r="E636" s="3" t="str">
        <v>Sarnen</v>
      </c>
      <c r="G636" s="19">
        <v>2017</v>
      </c>
      <c r="H636" s="19" t="s">
        <v>4534</v>
      </c>
    </row>
    <row r="637" spans="1:8" x14ac:dyDescent="0.2">
      <c r="A637" s="3">
        <v>2720</v>
      </c>
      <c r="B637" s="3" t="s">
        <v>668</v>
      </c>
      <c r="C637" s="3" t="s">
        <v>667</v>
      </c>
      <c r="D637" s="3" t="s">
        <v>309</v>
      </c>
      <c r="E637" s="3" t="str">
        <v>Beckenried</v>
      </c>
      <c r="G637" s="19">
        <v>2019</v>
      </c>
      <c r="H637" s="19" t="s">
        <v>4541</v>
      </c>
    </row>
    <row r="638" spans="1:8" x14ac:dyDescent="0.2">
      <c r="A638" s="3">
        <v>2717</v>
      </c>
      <c r="B638" s="3" t="s">
        <v>669</v>
      </c>
      <c r="C638" s="3" t="s">
        <v>669</v>
      </c>
      <c r="D638" s="3" t="s">
        <v>309</v>
      </c>
      <c r="E638" s="3" t="str">
        <v>Buochs</v>
      </c>
      <c r="G638" s="19">
        <v>2022</v>
      </c>
      <c r="H638" s="19" t="s">
        <v>4534</v>
      </c>
    </row>
    <row r="639" spans="1:8" x14ac:dyDescent="0.2">
      <c r="A639" s="3">
        <v>2715</v>
      </c>
      <c r="B639" s="3" t="s">
        <v>670</v>
      </c>
      <c r="C639" s="3" t="s">
        <v>671</v>
      </c>
      <c r="D639" s="3" t="s">
        <v>309</v>
      </c>
      <c r="E639" s="3" t="str">
        <v>Dallenwil</v>
      </c>
      <c r="G639" s="19">
        <v>2023</v>
      </c>
      <c r="H639" s="19" t="s">
        <v>4534</v>
      </c>
    </row>
    <row r="640" spans="1:8" x14ac:dyDescent="0.2">
      <c r="A640" s="3">
        <v>2715</v>
      </c>
      <c r="B640" s="3" t="s">
        <v>672</v>
      </c>
      <c r="C640" s="3" t="s">
        <v>671</v>
      </c>
      <c r="D640" s="3" t="s">
        <v>309</v>
      </c>
      <c r="E640" s="3" t="str">
        <v>Emmetten</v>
      </c>
      <c r="G640" s="19">
        <v>2024</v>
      </c>
      <c r="H640" s="19" t="s">
        <v>4534</v>
      </c>
    </row>
    <row r="641" spans="1:8" x14ac:dyDescent="0.2">
      <c r="A641" s="3">
        <v>2716</v>
      </c>
      <c r="B641" s="3" t="s">
        <v>673</v>
      </c>
      <c r="C641" s="3" t="s">
        <v>671</v>
      </c>
      <c r="D641" s="3" t="s">
        <v>309</v>
      </c>
      <c r="E641" s="3" t="str">
        <v>Ennetbürgen</v>
      </c>
      <c r="G641" s="19">
        <v>2025</v>
      </c>
      <c r="H641" s="19" t="s">
        <v>4534</v>
      </c>
    </row>
    <row r="642" spans="1:8" x14ac:dyDescent="0.2">
      <c r="A642" s="3">
        <v>2717</v>
      </c>
      <c r="B642" s="3" t="s">
        <v>674</v>
      </c>
      <c r="C642" s="3" t="s">
        <v>671</v>
      </c>
      <c r="D642" s="3" t="s">
        <v>309</v>
      </c>
      <c r="E642" s="3" t="str">
        <v>Ennetmoos</v>
      </c>
      <c r="G642" s="19">
        <v>2027</v>
      </c>
      <c r="H642" s="19" t="s">
        <v>4531</v>
      </c>
    </row>
    <row r="643" spans="1:8" x14ac:dyDescent="0.2">
      <c r="A643" s="3">
        <v>2748</v>
      </c>
      <c r="B643" s="3" t="s">
        <v>675</v>
      </c>
      <c r="C643" s="3" t="s">
        <v>671</v>
      </c>
      <c r="D643" s="3" t="s">
        <v>309</v>
      </c>
      <c r="E643" s="3" t="str">
        <v>Hergiswil (NW)</v>
      </c>
      <c r="G643" s="19">
        <v>2028</v>
      </c>
      <c r="H643" s="19" t="s">
        <v>4534</v>
      </c>
    </row>
    <row r="644" spans="1:8" x14ac:dyDescent="0.2">
      <c r="A644" s="3">
        <v>2748</v>
      </c>
      <c r="B644" s="3" t="s">
        <v>676</v>
      </c>
      <c r="C644" s="3" t="s">
        <v>671</v>
      </c>
      <c r="D644" s="3" t="s">
        <v>309</v>
      </c>
      <c r="E644" s="3" t="str">
        <v>Oberdorf (NW)</v>
      </c>
      <c r="G644" s="19">
        <v>2034</v>
      </c>
      <c r="H644" s="19" t="s">
        <v>4534</v>
      </c>
    </row>
    <row r="645" spans="1:8" x14ac:dyDescent="0.2">
      <c r="A645" s="3">
        <v>2733</v>
      </c>
      <c r="B645" s="3" t="s">
        <v>677</v>
      </c>
      <c r="C645" s="3" t="s">
        <v>678</v>
      </c>
      <c r="D645" s="3" t="s">
        <v>309</v>
      </c>
      <c r="E645" s="3" t="str">
        <v>Stans</v>
      </c>
      <c r="G645" s="19">
        <v>2035</v>
      </c>
      <c r="H645" s="19" t="s">
        <v>4534</v>
      </c>
    </row>
    <row r="646" spans="1:8" x14ac:dyDescent="0.2">
      <c r="A646" s="3">
        <v>2735</v>
      </c>
      <c r="B646" s="3" t="s">
        <v>679</v>
      </c>
      <c r="C646" s="3" t="s">
        <v>678</v>
      </c>
      <c r="D646" s="3" t="s">
        <v>309</v>
      </c>
      <c r="E646" s="3" t="str">
        <v>Stansstad</v>
      </c>
      <c r="G646" s="19">
        <v>2036</v>
      </c>
      <c r="H646" s="19" t="s">
        <v>4534</v>
      </c>
    </row>
    <row r="647" spans="1:8" x14ac:dyDescent="0.2">
      <c r="A647" s="3">
        <v>2735</v>
      </c>
      <c r="B647" s="3" t="s">
        <v>680</v>
      </c>
      <c r="C647" s="3" t="s">
        <v>678</v>
      </c>
      <c r="D647" s="3" t="s">
        <v>309</v>
      </c>
      <c r="E647" s="3" t="str">
        <v>Wolfenschiessen</v>
      </c>
      <c r="G647" s="19">
        <v>2037</v>
      </c>
      <c r="H647" s="19" t="s">
        <v>4541</v>
      </c>
    </row>
    <row r="648" spans="1:8" x14ac:dyDescent="0.2">
      <c r="A648" s="3">
        <v>2520</v>
      </c>
      <c r="B648" s="3" t="s">
        <v>681</v>
      </c>
      <c r="C648" s="3" t="s">
        <v>681</v>
      </c>
      <c r="D648" s="3" t="s">
        <v>309</v>
      </c>
      <c r="E648" s="3" t="str">
        <v>Glarus Nord</v>
      </c>
      <c r="G648" s="19">
        <v>2042</v>
      </c>
      <c r="H648" s="19" t="s">
        <v>4534</v>
      </c>
    </row>
    <row r="649" spans="1:8" x14ac:dyDescent="0.2">
      <c r="A649" s="3">
        <v>2518</v>
      </c>
      <c r="B649" s="3" t="s">
        <v>682</v>
      </c>
      <c r="C649" s="3" t="s">
        <v>682</v>
      </c>
      <c r="D649" s="3" t="s">
        <v>309</v>
      </c>
      <c r="E649" s="3" t="str">
        <v>Glarus Süd</v>
      </c>
      <c r="G649" s="19">
        <v>2043</v>
      </c>
      <c r="H649" s="19" t="s">
        <v>4541</v>
      </c>
    </row>
    <row r="650" spans="1:8" x14ac:dyDescent="0.2">
      <c r="A650" s="3">
        <v>2515</v>
      </c>
      <c r="B650" s="3" t="s">
        <v>683</v>
      </c>
      <c r="C650" s="3" t="s">
        <v>684</v>
      </c>
      <c r="D650" s="3" t="s">
        <v>309</v>
      </c>
      <c r="E650" s="3" t="str">
        <v>Glarus</v>
      </c>
      <c r="G650" s="19">
        <v>2046</v>
      </c>
      <c r="H650" s="19" t="s">
        <v>4541</v>
      </c>
    </row>
    <row r="651" spans="1:8" x14ac:dyDescent="0.2">
      <c r="A651" s="3">
        <v>2516</v>
      </c>
      <c r="B651" s="3" t="s">
        <v>685</v>
      </c>
      <c r="C651" s="3" t="s">
        <v>684</v>
      </c>
      <c r="D651" s="3" t="s">
        <v>309</v>
      </c>
      <c r="E651" s="3" t="str">
        <v>Baar</v>
      </c>
      <c r="G651" s="19">
        <v>2052</v>
      </c>
      <c r="H651" s="19" t="s">
        <v>4541</v>
      </c>
    </row>
    <row r="652" spans="1:8" x14ac:dyDescent="0.2">
      <c r="A652" s="3">
        <v>2517</v>
      </c>
      <c r="B652" s="3" t="s">
        <v>686</v>
      </c>
      <c r="C652" s="3" t="s">
        <v>684</v>
      </c>
      <c r="D652" s="3" t="s">
        <v>309</v>
      </c>
      <c r="E652" s="3" t="str">
        <v>Cham</v>
      </c>
      <c r="G652" s="19">
        <v>2053</v>
      </c>
      <c r="H652" s="19" t="s">
        <v>4541</v>
      </c>
    </row>
    <row r="653" spans="1:8" x14ac:dyDescent="0.2">
      <c r="A653" s="3">
        <v>2558</v>
      </c>
      <c r="B653" s="3" t="s">
        <v>687</v>
      </c>
      <c r="C653" s="3" t="s">
        <v>687</v>
      </c>
      <c r="D653" s="3" t="s">
        <v>309</v>
      </c>
      <c r="E653" s="3" t="str">
        <v>Hünenberg</v>
      </c>
      <c r="G653" s="19">
        <v>2054</v>
      </c>
      <c r="H653" s="19" t="s">
        <v>4541</v>
      </c>
    </row>
    <row r="654" spans="1:8" x14ac:dyDescent="0.2">
      <c r="A654" s="3">
        <v>2564</v>
      </c>
      <c r="B654" s="3" t="s">
        <v>688</v>
      </c>
      <c r="C654" s="3" t="s">
        <v>688</v>
      </c>
      <c r="D654" s="3" t="s">
        <v>309</v>
      </c>
      <c r="E654" s="3" t="str">
        <v>Menzingen</v>
      </c>
      <c r="G654" s="19">
        <v>2056</v>
      </c>
      <c r="H654" s="19" t="s">
        <v>4541</v>
      </c>
    </row>
    <row r="655" spans="1:8" x14ac:dyDescent="0.2">
      <c r="A655" s="3">
        <v>2555</v>
      </c>
      <c r="B655" s="3" t="s">
        <v>689</v>
      </c>
      <c r="C655" s="3" t="s">
        <v>690</v>
      </c>
      <c r="D655" s="3" t="s">
        <v>309</v>
      </c>
      <c r="E655" s="3" t="str">
        <v>Neuheim</v>
      </c>
      <c r="G655" s="19">
        <v>2057</v>
      </c>
      <c r="H655" s="19" t="s">
        <v>4541</v>
      </c>
    </row>
    <row r="656" spans="1:8" x14ac:dyDescent="0.2">
      <c r="A656" s="3">
        <v>3274</v>
      </c>
      <c r="B656" s="3" t="s">
        <v>691</v>
      </c>
      <c r="C656" s="3" t="s">
        <v>692</v>
      </c>
      <c r="D656" s="3" t="s">
        <v>309</v>
      </c>
      <c r="E656" s="3" t="str">
        <v>Oberägeri</v>
      </c>
      <c r="G656" s="19">
        <v>2058</v>
      </c>
      <c r="H656" s="19" t="s">
        <v>4541</v>
      </c>
    </row>
    <row r="657" spans="1:8" x14ac:dyDescent="0.2">
      <c r="A657" s="3">
        <v>3272</v>
      </c>
      <c r="B657" s="3" t="s">
        <v>693</v>
      </c>
      <c r="C657" s="3" t="s">
        <v>693</v>
      </c>
      <c r="D657" s="3" t="s">
        <v>309</v>
      </c>
      <c r="E657" s="3" t="str">
        <v>Risch</v>
      </c>
      <c r="G657" s="19">
        <v>2063</v>
      </c>
      <c r="H657" s="19" t="s">
        <v>4534</v>
      </c>
    </row>
    <row r="658" spans="1:8" x14ac:dyDescent="0.2">
      <c r="A658" s="3">
        <v>2575</v>
      </c>
      <c r="B658" s="3" t="s">
        <v>694</v>
      </c>
      <c r="C658" s="3" t="s">
        <v>694</v>
      </c>
      <c r="D658" s="3" t="s">
        <v>309</v>
      </c>
      <c r="E658" s="3" t="str">
        <v>Steinhausen</v>
      </c>
      <c r="G658" s="19">
        <v>2065</v>
      </c>
      <c r="H658" s="19" t="s">
        <v>4541</v>
      </c>
    </row>
    <row r="659" spans="1:8" x14ac:dyDescent="0.2">
      <c r="A659" s="3">
        <v>3274</v>
      </c>
      <c r="B659" s="3" t="s">
        <v>695</v>
      </c>
      <c r="C659" s="3" t="s">
        <v>695</v>
      </c>
      <c r="D659" s="3" t="s">
        <v>309</v>
      </c>
      <c r="E659" s="3" t="str">
        <v>Unterägeri</v>
      </c>
      <c r="G659" s="19">
        <v>2067</v>
      </c>
      <c r="H659" s="19" t="s">
        <v>4534</v>
      </c>
    </row>
    <row r="660" spans="1:8" x14ac:dyDescent="0.2">
      <c r="A660" s="3">
        <v>2565</v>
      </c>
      <c r="B660" s="3" t="s">
        <v>696</v>
      </c>
      <c r="C660" s="3" t="s">
        <v>696</v>
      </c>
      <c r="D660" s="3" t="s">
        <v>309</v>
      </c>
      <c r="E660" s="3" t="str">
        <v>Walchwil</v>
      </c>
      <c r="G660" s="19">
        <v>2068</v>
      </c>
      <c r="H660" s="19" t="s">
        <v>4534</v>
      </c>
    </row>
    <row r="661" spans="1:8" x14ac:dyDescent="0.2">
      <c r="A661" s="3">
        <v>2563</v>
      </c>
      <c r="B661" s="3" t="s">
        <v>697</v>
      </c>
      <c r="C661" s="3" t="s">
        <v>697</v>
      </c>
      <c r="D661" s="3" t="s">
        <v>309</v>
      </c>
      <c r="E661" s="3" t="str">
        <v>Zug</v>
      </c>
      <c r="G661" s="19">
        <v>2072</v>
      </c>
      <c r="H661" s="19" t="s">
        <v>4534</v>
      </c>
    </row>
    <row r="662" spans="1:8" x14ac:dyDescent="0.2">
      <c r="A662" s="3">
        <v>2514</v>
      </c>
      <c r="B662" s="3" t="s">
        <v>698</v>
      </c>
      <c r="C662" s="3" t="s">
        <v>698</v>
      </c>
      <c r="D662" s="3" t="s">
        <v>309</v>
      </c>
      <c r="E662" s="3" t="str">
        <v>Châtillon (FR)</v>
      </c>
      <c r="G662" s="19">
        <v>2073</v>
      </c>
      <c r="H662" s="19" t="s">
        <v>4534</v>
      </c>
    </row>
    <row r="663" spans="1:8" x14ac:dyDescent="0.2">
      <c r="A663" s="3">
        <v>3274</v>
      </c>
      <c r="B663" s="3" t="s">
        <v>699</v>
      </c>
      <c r="C663" s="3" t="s">
        <v>699</v>
      </c>
      <c r="D663" s="3" t="s">
        <v>309</v>
      </c>
      <c r="E663" s="3" t="str">
        <v>Cugy (FR)</v>
      </c>
      <c r="G663" s="19">
        <v>2074</v>
      </c>
      <c r="H663" s="19" t="s">
        <v>4534</v>
      </c>
    </row>
    <row r="664" spans="1:8" x14ac:dyDescent="0.2">
      <c r="A664" s="3">
        <v>2572</v>
      </c>
      <c r="B664" s="3" t="s">
        <v>700</v>
      </c>
      <c r="C664" s="3" t="s">
        <v>700</v>
      </c>
      <c r="D664" s="3" t="s">
        <v>309</v>
      </c>
      <c r="E664" s="3" t="str">
        <v>Fétigny</v>
      </c>
      <c r="G664" s="19">
        <v>2075</v>
      </c>
      <c r="H664" s="19" t="s">
        <v>4534</v>
      </c>
    </row>
    <row r="665" spans="1:8" x14ac:dyDescent="0.2">
      <c r="A665" s="3">
        <v>2560</v>
      </c>
      <c r="B665" s="3" t="s">
        <v>701</v>
      </c>
      <c r="C665" s="3" t="s">
        <v>701</v>
      </c>
      <c r="D665" s="3" t="s">
        <v>309</v>
      </c>
      <c r="E665" s="3" t="str">
        <v>Gletterens</v>
      </c>
      <c r="G665" s="19">
        <v>2087</v>
      </c>
      <c r="H665" s="19" t="s">
        <v>4534</v>
      </c>
    </row>
    <row r="666" spans="1:8" x14ac:dyDescent="0.2">
      <c r="A666" s="3">
        <v>2552</v>
      </c>
      <c r="B666" s="3" t="s">
        <v>702</v>
      </c>
      <c r="C666" s="3" t="s">
        <v>702</v>
      </c>
      <c r="D666" s="3" t="s">
        <v>309</v>
      </c>
      <c r="E666" s="3" t="str">
        <v>Lully (FR)</v>
      </c>
      <c r="G666" s="19">
        <v>2088</v>
      </c>
      <c r="H666" s="19" t="s">
        <v>4534</v>
      </c>
    </row>
    <row r="667" spans="1:8" x14ac:dyDescent="0.2">
      <c r="A667" s="3">
        <v>2562</v>
      </c>
      <c r="B667" s="3" t="s">
        <v>703</v>
      </c>
      <c r="C667" s="3" t="s">
        <v>703</v>
      </c>
      <c r="D667" s="3" t="s">
        <v>309</v>
      </c>
      <c r="E667" s="3" t="str">
        <v>Ménières</v>
      </c>
      <c r="G667" s="19">
        <v>2103</v>
      </c>
      <c r="H667" s="19" t="s">
        <v>4541</v>
      </c>
    </row>
    <row r="668" spans="1:8" x14ac:dyDescent="0.2">
      <c r="A668" s="3">
        <v>2553</v>
      </c>
      <c r="B668" s="3" t="s">
        <v>704</v>
      </c>
      <c r="C668" s="3" t="s">
        <v>704</v>
      </c>
      <c r="D668" s="3" t="s">
        <v>309</v>
      </c>
      <c r="E668" s="3" t="str">
        <v>Montagny (FR)</v>
      </c>
      <c r="G668" s="19">
        <v>2105</v>
      </c>
      <c r="H668" s="19" t="s">
        <v>4533</v>
      </c>
    </row>
    <row r="669" spans="1:8" x14ac:dyDescent="0.2">
      <c r="A669" s="3">
        <v>2556</v>
      </c>
      <c r="B669" s="3" t="s">
        <v>705</v>
      </c>
      <c r="C669" s="3" t="s">
        <v>705</v>
      </c>
      <c r="D669" s="3" t="s">
        <v>309</v>
      </c>
      <c r="E669" s="3" t="str">
        <v>Nuvilly</v>
      </c>
      <c r="G669" s="19">
        <v>2108</v>
      </c>
      <c r="H669" s="19" t="s">
        <v>4533</v>
      </c>
    </row>
    <row r="670" spans="1:8" x14ac:dyDescent="0.2">
      <c r="A670" s="3">
        <v>2556</v>
      </c>
      <c r="B670" s="3" t="s">
        <v>706</v>
      </c>
      <c r="C670" s="3" t="s">
        <v>706</v>
      </c>
      <c r="D670" s="3" t="s">
        <v>309</v>
      </c>
      <c r="E670" s="3" t="str">
        <v>Prévondavaux</v>
      </c>
      <c r="G670" s="19">
        <v>2112</v>
      </c>
      <c r="H670" s="19" t="s">
        <v>4533</v>
      </c>
    </row>
    <row r="671" spans="1:8" x14ac:dyDescent="0.2">
      <c r="A671" s="3">
        <v>2557</v>
      </c>
      <c r="B671" s="3" t="s">
        <v>707</v>
      </c>
      <c r="C671" s="3" t="s">
        <v>708</v>
      </c>
      <c r="D671" s="3" t="s">
        <v>309</v>
      </c>
      <c r="E671" s="3" t="str">
        <v>Saint-Aubin (FR)</v>
      </c>
      <c r="G671" s="19">
        <v>2113</v>
      </c>
      <c r="H671" s="19" t="s">
        <v>4533</v>
      </c>
    </row>
    <row r="672" spans="1:8" x14ac:dyDescent="0.2">
      <c r="A672" s="3">
        <v>2572</v>
      </c>
      <c r="B672" s="3" t="s">
        <v>709</v>
      </c>
      <c r="C672" s="3" t="s">
        <v>710</v>
      </c>
      <c r="D672" s="3" t="s">
        <v>309</v>
      </c>
      <c r="E672" s="3" t="str">
        <v>Sévaz</v>
      </c>
      <c r="G672" s="19">
        <v>2114</v>
      </c>
      <c r="H672" s="19" t="s">
        <v>4533</v>
      </c>
    </row>
    <row r="673" spans="1:8" x14ac:dyDescent="0.2">
      <c r="A673" s="3">
        <v>2575</v>
      </c>
      <c r="B673" s="3" t="s">
        <v>711</v>
      </c>
      <c r="C673" s="3" t="s">
        <v>711</v>
      </c>
      <c r="D673" s="3" t="s">
        <v>309</v>
      </c>
      <c r="E673" s="3" t="str">
        <v>Surpierre</v>
      </c>
      <c r="G673" s="19">
        <v>2115</v>
      </c>
      <c r="H673" s="19" t="s">
        <v>4533</v>
      </c>
    </row>
    <row r="674" spans="1:8" x14ac:dyDescent="0.2">
      <c r="A674" s="3">
        <v>2575</v>
      </c>
      <c r="B674" s="3" t="s">
        <v>712</v>
      </c>
      <c r="C674" s="3" t="s">
        <v>711</v>
      </c>
      <c r="D674" s="3" t="s">
        <v>309</v>
      </c>
      <c r="E674" s="3" t="str">
        <v>Vallon</v>
      </c>
      <c r="G674" s="19">
        <v>2116</v>
      </c>
      <c r="H674" s="19" t="s">
        <v>4533</v>
      </c>
    </row>
    <row r="675" spans="1:8" x14ac:dyDescent="0.2">
      <c r="A675" s="3">
        <v>3272</v>
      </c>
      <c r="B675" s="3" t="s">
        <v>713</v>
      </c>
      <c r="C675" s="3" t="s">
        <v>713</v>
      </c>
      <c r="D675" s="3" t="s">
        <v>309</v>
      </c>
      <c r="E675" s="3" t="str">
        <v>Les Montets</v>
      </c>
      <c r="G675" s="19">
        <v>2117</v>
      </c>
      <c r="H675" s="19" t="s">
        <v>4533</v>
      </c>
    </row>
    <row r="676" spans="1:8" x14ac:dyDescent="0.2">
      <c r="A676" s="3">
        <v>3252</v>
      </c>
      <c r="B676" s="3" t="s">
        <v>714</v>
      </c>
      <c r="C676" s="3" t="s">
        <v>714</v>
      </c>
      <c r="D676" s="3" t="s">
        <v>309</v>
      </c>
      <c r="E676" s="3" t="str">
        <v>Delley-Portalban</v>
      </c>
      <c r="G676" s="19">
        <v>2123</v>
      </c>
      <c r="H676" s="19" t="s">
        <v>4533</v>
      </c>
    </row>
    <row r="677" spans="1:8" x14ac:dyDescent="0.2">
      <c r="A677" s="3">
        <v>2512</v>
      </c>
      <c r="B677" s="3" t="s">
        <v>715</v>
      </c>
      <c r="C677" s="3" t="s">
        <v>716</v>
      </c>
      <c r="D677" s="3" t="s">
        <v>309</v>
      </c>
      <c r="E677" s="3" t="str">
        <v>Belmont-Broye</v>
      </c>
      <c r="G677" s="19">
        <v>2124</v>
      </c>
      <c r="H677" s="19" t="s">
        <v>4533</v>
      </c>
    </row>
    <row r="678" spans="1:8" x14ac:dyDescent="0.2">
      <c r="A678" s="3">
        <v>2513</v>
      </c>
      <c r="B678" s="3" t="s">
        <v>717</v>
      </c>
      <c r="C678" s="3" t="s">
        <v>716</v>
      </c>
      <c r="D678" s="3" t="s">
        <v>309</v>
      </c>
      <c r="E678" s="3" t="str">
        <v>Estavayer</v>
      </c>
      <c r="G678" s="19">
        <v>2126</v>
      </c>
      <c r="H678" s="19" t="s">
        <v>4533</v>
      </c>
    </row>
    <row r="679" spans="1:8" x14ac:dyDescent="0.2">
      <c r="A679" s="3">
        <v>3763</v>
      </c>
      <c r="B679" s="3" t="s">
        <v>718</v>
      </c>
      <c r="C679" s="3" t="s">
        <v>718</v>
      </c>
      <c r="D679" s="3" t="s">
        <v>309</v>
      </c>
      <c r="E679" s="3" t="str">
        <v>Cheyres-Châbles</v>
      </c>
      <c r="G679" s="19">
        <v>2127</v>
      </c>
      <c r="H679" s="19" t="s">
        <v>4533</v>
      </c>
    </row>
    <row r="680" spans="1:8" x14ac:dyDescent="0.2">
      <c r="A680" s="3">
        <v>3764</v>
      </c>
      <c r="B680" s="3" t="s">
        <v>719</v>
      </c>
      <c r="C680" s="3" t="s">
        <v>718</v>
      </c>
      <c r="D680" s="3" t="s">
        <v>309</v>
      </c>
      <c r="E680" s="3" t="str">
        <v>Auboranges</v>
      </c>
      <c r="G680" s="19">
        <v>2149</v>
      </c>
      <c r="H680" s="19" t="s">
        <v>4541</v>
      </c>
    </row>
    <row r="681" spans="1:8" x14ac:dyDescent="0.2">
      <c r="A681" s="3">
        <v>3753</v>
      </c>
      <c r="B681" s="3" t="s">
        <v>720</v>
      </c>
      <c r="C681" s="3" t="s">
        <v>721</v>
      </c>
      <c r="D681" s="3" t="s">
        <v>309</v>
      </c>
      <c r="E681" s="3" t="str">
        <v>Billens-Hennens</v>
      </c>
      <c r="G681" s="19">
        <v>2206</v>
      </c>
      <c r="H681" s="19" t="s">
        <v>4541</v>
      </c>
    </row>
    <row r="682" spans="1:8" x14ac:dyDescent="0.2">
      <c r="A682" s="3">
        <v>3754</v>
      </c>
      <c r="B682" s="3" t="s">
        <v>721</v>
      </c>
      <c r="C682" s="3" t="s">
        <v>721</v>
      </c>
      <c r="D682" s="3" t="s">
        <v>309</v>
      </c>
      <c r="E682" s="3" t="str">
        <v>Chapelle (Glâne)</v>
      </c>
      <c r="G682" s="19">
        <v>2207</v>
      </c>
      <c r="H682" s="19" t="s">
        <v>4541</v>
      </c>
    </row>
    <row r="683" spans="1:8" x14ac:dyDescent="0.2">
      <c r="A683" s="3">
        <v>3755</v>
      </c>
      <c r="B683" s="3" t="s">
        <v>722</v>
      </c>
      <c r="C683" s="3" t="s">
        <v>721</v>
      </c>
      <c r="D683" s="3" t="s">
        <v>309</v>
      </c>
      <c r="E683" s="3" t="str">
        <v>Le Châtelard</v>
      </c>
      <c r="G683" s="19">
        <v>2208</v>
      </c>
      <c r="H683" s="19" t="s">
        <v>4541</v>
      </c>
    </row>
    <row r="684" spans="1:8" x14ac:dyDescent="0.2">
      <c r="A684" s="3">
        <v>3756</v>
      </c>
      <c r="B684" s="3" t="s">
        <v>723</v>
      </c>
      <c r="C684" s="3" t="s">
        <v>721</v>
      </c>
      <c r="D684" s="3" t="s">
        <v>309</v>
      </c>
      <c r="E684" s="3" t="str">
        <v>Châtonnaye</v>
      </c>
      <c r="G684" s="19">
        <v>2300</v>
      </c>
      <c r="H684" s="19" t="s">
        <v>4541</v>
      </c>
    </row>
    <row r="685" spans="1:8" x14ac:dyDescent="0.2">
      <c r="A685" s="3">
        <v>3757</v>
      </c>
      <c r="B685" s="3" t="s">
        <v>724</v>
      </c>
      <c r="C685" s="3" t="s">
        <v>721</v>
      </c>
      <c r="D685" s="3" t="s">
        <v>309</v>
      </c>
      <c r="E685" s="3" t="str">
        <v>Ecublens (FR)</v>
      </c>
      <c r="G685" s="19">
        <v>2314</v>
      </c>
      <c r="H685" s="19" t="s">
        <v>4541</v>
      </c>
    </row>
    <row r="686" spans="1:8" x14ac:dyDescent="0.2">
      <c r="A686" s="3">
        <v>3758</v>
      </c>
      <c r="B686" s="3" t="s">
        <v>725</v>
      </c>
      <c r="C686" s="3" t="s">
        <v>726</v>
      </c>
      <c r="D686" s="3" t="s">
        <v>309</v>
      </c>
      <c r="E686" s="3" t="str">
        <v>Grangettes</v>
      </c>
      <c r="G686" s="19">
        <v>2316</v>
      </c>
      <c r="H686" s="19" t="s">
        <v>4541</v>
      </c>
    </row>
    <row r="687" spans="1:8" x14ac:dyDescent="0.2">
      <c r="A687" s="3">
        <v>3762</v>
      </c>
      <c r="B687" s="3" t="s">
        <v>726</v>
      </c>
      <c r="C687" s="3" t="s">
        <v>726</v>
      </c>
      <c r="D687" s="3" t="s">
        <v>309</v>
      </c>
      <c r="E687" s="3" t="str">
        <v>Massonnens</v>
      </c>
      <c r="G687" s="19">
        <v>2318</v>
      </c>
      <c r="H687" s="19" t="s">
        <v>4541</v>
      </c>
    </row>
    <row r="688" spans="1:8" x14ac:dyDescent="0.2">
      <c r="A688" s="3">
        <v>3765</v>
      </c>
      <c r="B688" s="3" t="s">
        <v>727</v>
      </c>
      <c r="C688" s="3" t="s">
        <v>727</v>
      </c>
      <c r="D688" s="3" t="s">
        <v>309</v>
      </c>
      <c r="E688" s="3" t="str">
        <v>Mézières (FR)</v>
      </c>
      <c r="G688" s="19">
        <v>2322</v>
      </c>
      <c r="H688" s="19" t="s">
        <v>4541</v>
      </c>
    </row>
    <row r="689" spans="1:8" x14ac:dyDescent="0.2">
      <c r="A689" s="3">
        <v>3647</v>
      </c>
      <c r="B689" s="3" t="s">
        <v>728</v>
      </c>
      <c r="C689" s="3" t="s">
        <v>728</v>
      </c>
      <c r="D689" s="3" t="s">
        <v>309</v>
      </c>
      <c r="E689" s="3" t="str">
        <v>Montet (Glâne)</v>
      </c>
      <c r="G689" s="19">
        <v>2325</v>
      </c>
      <c r="H689" s="19" t="s">
        <v>4541</v>
      </c>
    </row>
    <row r="690" spans="1:8" x14ac:dyDescent="0.2">
      <c r="A690" s="3">
        <v>3646</v>
      </c>
      <c r="B690" s="3" t="s">
        <v>729</v>
      </c>
      <c r="C690" s="3" t="s">
        <v>730</v>
      </c>
      <c r="D690" s="3" t="s">
        <v>309</v>
      </c>
      <c r="E690" s="3" t="str">
        <v>Romont (FR)</v>
      </c>
      <c r="G690" s="19">
        <v>2333</v>
      </c>
      <c r="H690" s="19" t="s">
        <v>4541</v>
      </c>
    </row>
    <row r="691" spans="1:8" x14ac:dyDescent="0.2">
      <c r="A691" s="3">
        <v>3700</v>
      </c>
      <c r="B691" s="3" t="s">
        <v>730</v>
      </c>
      <c r="C691" s="3" t="s">
        <v>730</v>
      </c>
      <c r="D691" s="3" t="s">
        <v>309</v>
      </c>
      <c r="E691" s="3" t="str">
        <v>Rue</v>
      </c>
      <c r="G691" s="19">
        <v>2336</v>
      </c>
      <c r="H691" s="19" t="s">
        <v>4541</v>
      </c>
    </row>
    <row r="692" spans="1:8" x14ac:dyDescent="0.2">
      <c r="A692" s="3">
        <v>3702</v>
      </c>
      <c r="B692" s="3" t="s">
        <v>731</v>
      </c>
      <c r="C692" s="3" t="s">
        <v>730</v>
      </c>
      <c r="D692" s="3" t="s">
        <v>309</v>
      </c>
      <c r="E692" s="3" t="str">
        <v>Siviriez</v>
      </c>
      <c r="G692" s="19">
        <v>2338</v>
      </c>
      <c r="H692" s="19" t="s">
        <v>4541</v>
      </c>
    </row>
    <row r="693" spans="1:8" x14ac:dyDescent="0.2">
      <c r="A693" s="3">
        <v>3705</v>
      </c>
      <c r="B693" s="3" t="s">
        <v>732</v>
      </c>
      <c r="C693" s="3" t="s">
        <v>730</v>
      </c>
      <c r="D693" s="3" t="s">
        <v>309</v>
      </c>
      <c r="E693" s="3" t="str">
        <v>Ursy</v>
      </c>
      <c r="G693" s="19">
        <v>2340</v>
      </c>
      <c r="H693" s="19" t="s">
        <v>4541</v>
      </c>
    </row>
    <row r="694" spans="1:8" x14ac:dyDescent="0.2">
      <c r="A694" s="3">
        <v>3752</v>
      </c>
      <c r="B694" s="3" t="s">
        <v>733</v>
      </c>
      <c r="C694" s="3" t="s">
        <v>733</v>
      </c>
      <c r="D694" s="3" t="s">
        <v>309</v>
      </c>
      <c r="E694" s="3" t="str">
        <v>Vuisternens-devant-Romont</v>
      </c>
      <c r="G694" s="19">
        <v>2345</v>
      </c>
      <c r="H694" s="19" t="s">
        <v>4541</v>
      </c>
    </row>
    <row r="695" spans="1:8" x14ac:dyDescent="0.2">
      <c r="A695" s="3">
        <v>3631</v>
      </c>
      <c r="B695" s="3" t="s">
        <v>734</v>
      </c>
      <c r="C695" s="3" t="s">
        <v>735</v>
      </c>
      <c r="D695" s="3" t="s">
        <v>309</v>
      </c>
      <c r="E695" s="3" t="str">
        <v>Villorsonnens</v>
      </c>
      <c r="G695" s="19">
        <v>2350</v>
      </c>
      <c r="H695" s="19" t="s">
        <v>4541</v>
      </c>
    </row>
    <row r="696" spans="1:8" x14ac:dyDescent="0.2">
      <c r="A696" s="3">
        <v>3632</v>
      </c>
      <c r="B696" s="3" t="s">
        <v>736</v>
      </c>
      <c r="C696" s="3" t="s">
        <v>735</v>
      </c>
      <c r="D696" s="3" t="s">
        <v>309</v>
      </c>
      <c r="E696" s="3" t="str">
        <v>Torny</v>
      </c>
      <c r="G696" s="19">
        <v>2353</v>
      </c>
      <c r="H696" s="19" t="s">
        <v>4541</v>
      </c>
    </row>
    <row r="697" spans="1:8" x14ac:dyDescent="0.2">
      <c r="A697" s="3">
        <v>3632</v>
      </c>
      <c r="B697" s="3" t="s">
        <v>737</v>
      </c>
      <c r="C697" s="3" t="s">
        <v>735</v>
      </c>
      <c r="D697" s="3" t="s">
        <v>309</v>
      </c>
      <c r="E697" s="3" t="str">
        <v>Villaz</v>
      </c>
      <c r="G697" s="19">
        <v>2354</v>
      </c>
      <c r="H697" s="19" t="s">
        <v>4541</v>
      </c>
    </row>
    <row r="698" spans="1:8" x14ac:dyDescent="0.2">
      <c r="A698" s="3">
        <v>3864</v>
      </c>
      <c r="B698" s="3" t="s">
        <v>738</v>
      </c>
      <c r="C698" s="3" t="s">
        <v>738</v>
      </c>
      <c r="D698" s="3" t="s">
        <v>309</v>
      </c>
      <c r="E698" s="3" t="str">
        <v>Haut-Intyamon</v>
      </c>
      <c r="G698" s="19">
        <v>2360</v>
      </c>
      <c r="H698" s="19" t="s">
        <v>4541</v>
      </c>
    </row>
    <row r="699" spans="1:8" x14ac:dyDescent="0.2">
      <c r="A699" s="3">
        <v>6083</v>
      </c>
      <c r="B699" s="3" t="s">
        <v>739</v>
      </c>
      <c r="C699" s="3" t="s">
        <v>740</v>
      </c>
      <c r="D699" s="3" t="s">
        <v>309</v>
      </c>
      <c r="E699" s="3" t="str">
        <v>Pont-en-Ogoz</v>
      </c>
      <c r="G699" s="19">
        <v>2362</v>
      </c>
      <c r="H699" s="19" t="s">
        <v>4541</v>
      </c>
    </row>
    <row r="700" spans="1:8" x14ac:dyDescent="0.2">
      <c r="A700" s="3">
        <v>6084</v>
      </c>
      <c r="B700" s="3" t="s">
        <v>741</v>
      </c>
      <c r="C700" s="3" t="s">
        <v>740</v>
      </c>
      <c r="D700" s="3" t="s">
        <v>309</v>
      </c>
      <c r="E700" s="3" t="str">
        <v>Botterens</v>
      </c>
      <c r="G700" s="19">
        <v>2363</v>
      </c>
      <c r="H700" s="19" t="s">
        <v>4541</v>
      </c>
    </row>
    <row r="701" spans="1:8" x14ac:dyDescent="0.2">
      <c r="A701" s="3">
        <v>6085</v>
      </c>
      <c r="B701" s="3" t="s">
        <v>742</v>
      </c>
      <c r="C701" s="3" t="s">
        <v>740</v>
      </c>
      <c r="D701" s="3" t="s">
        <v>309</v>
      </c>
      <c r="E701" s="3" t="str">
        <v>Broc</v>
      </c>
      <c r="G701" s="19">
        <v>2364</v>
      </c>
      <c r="H701" s="19" t="s">
        <v>4541</v>
      </c>
    </row>
    <row r="702" spans="1:8" x14ac:dyDescent="0.2">
      <c r="A702" s="3">
        <v>6086</v>
      </c>
      <c r="B702" s="3" t="s">
        <v>743</v>
      </c>
      <c r="C702" s="3" t="s">
        <v>740</v>
      </c>
      <c r="D702" s="3" t="s">
        <v>309</v>
      </c>
      <c r="E702" s="3" t="str">
        <v>Bulle</v>
      </c>
      <c r="G702" s="19">
        <v>2400</v>
      </c>
      <c r="H702" s="19" t="s">
        <v>4541</v>
      </c>
    </row>
    <row r="703" spans="1:8" x14ac:dyDescent="0.2">
      <c r="A703" s="3">
        <v>3862</v>
      </c>
      <c r="B703" s="3" t="s">
        <v>744</v>
      </c>
      <c r="C703" s="3" t="s">
        <v>744</v>
      </c>
      <c r="D703" s="3" t="s">
        <v>309</v>
      </c>
      <c r="E703" s="3" t="str">
        <v>Châtel-sur-Montsalvens</v>
      </c>
      <c r="G703" s="19">
        <v>2405</v>
      </c>
      <c r="H703" s="19" t="s">
        <v>4541</v>
      </c>
    </row>
    <row r="704" spans="1:8" x14ac:dyDescent="0.2">
      <c r="A704" s="3">
        <v>3863</v>
      </c>
      <c r="B704" s="3" t="s">
        <v>745</v>
      </c>
      <c r="C704" s="3" t="s">
        <v>744</v>
      </c>
      <c r="D704" s="3" t="s">
        <v>309</v>
      </c>
      <c r="E704" s="3" t="str">
        <v>Corbières</v>
      </c>
      <c r="G704" s="19">
        <v>2406</v>
      </c>
      <c r="H704" s="19" t="s">
        <v>4533</v>
      </c>
    </row>
    <row r="705" spans="1:8" x14ac:dyDescent="0.2">
      <c r="A705" s="3">
        <v>3857</v>
      </c>
      <c r="B705" s="3" t="s">
        <v>746</v>
      </c>
      <c r="C705" s="3" t="s">
        <v>747</v>
      </c>
      <c r="D705" s="3" t="s">
        <v>309</v>
      </c>
      <c r="E705" s="3" t="str">
        <v>Crésuz</v>
      </c>
      <c r="G705" s="19">
        <v>2414</v>
      </c>
      <c r="H705" s="19" t="s">
        <v>4541</v>
      </c>
    </row>
    <row r="706" spans="1:8" x14ac:dyDescent="0.2">
      <c r="A706" s="3">
        <v>3860</v>
      </c>
      <c r="B706" s="3" t="s">
        <v>747</v>
      </c>
      <c r="C706" s="3" t="s">
        <v>747</v>
      </c>
      <c r="D706" s="3" t="s">
        <v>309</v>
      </c>
      <c r="E706" s="3" t="str">
        <v>Echarlens</v>
      </c>
      <c r="G706" s="19">
        <v>2416</v>
      </c>
      <c r="H706" s="19" t="s">
        <v>4541</v>
      </c>
    </row>
    <row r="707" spans="1:8" x14ac:dyDescent="0.2">
      <c r="A707" s="3">
        <v>3860</v>
      </c>
      <c r="B707" s="3" t="s">
        <v>748</v>
      </c>
      <c r="C707" s="3" t="s">
        <v>747</v>
      </c>
      <c r="D707" s="3" t="s">
        <v>309</v>
      </c>
      <c r="E707" s="3" t="str">
        <v>Grandvillard</v>
      </c>
      <c r="G707" s="19">
        <v>2502</v>
      </c>
      <c r="H707" s="19" t="s">
        <v>4537</v>
      </c>
    </row>
    <row r="708" spans="1:8" x14ac:dyDescent="0.2">
      <c r="A708" s="3">
        <v>3860</v>
      </c>
      <c r="B708" s="3" t="s">
        <v>749</v>
      </c>
      <c r="C708" s="3" t="s">
        <v>750</v>
      </c>
      <c r="D708" s="3" t="s">
        <v>309</v>
      </c>
      <c r="E708" s="3" t="str">
        <v>Gruyères</v>
      </c>
      <c r="G708" s="19">
        <v>2503</v>
      </c>
      <c r="H708" s="19" t="s">
        <v>4537</v>
      </c>
    </row>
    <row r="709" spans="1:8" x14ac:dyDescent="0.2">
      <c r="A709" s="3">
        <v>3860</v>
      </c>
      <c r="B709" s="3" t="s">
        <v>750</v>
      </c>
      <c r="C709" s="3" t="s">
        <v>750</v>
      </c>
      <c r="D709" s="3" t="s">
        <v>309</v>
      </c>
      <c r="E709" s="3" t="str">
        <v>Hauteville</v>
      </c>
      <c r="G709" s="19">
        <v>2504</v>
      </c>
      <c r="H709" s="19" t="s">
        <v>4537</v>
      </c>
    </row>
    <row r="710" spans="1:8" x14ac:dyDescent="0.2">
      <c r="A710" s="3">
        <v>3766</v>
      </c>
      <c r="B710" s="3" t="s">
        <v>751</v>
      </c>
      <c r="C710" s="3" t="s">
        <v>751</v>
      </c>
      <c r="D710" s="3" t="s">
        <v>309</v>
      </c>
      <c r="E710" s="3" t="str">
        <v>Jaun</v>
      </c>
      <c r="G710" s="19">
        <v>2505</v>
      </c>
      <c r="H710" s="19" t="s">
        <v>4537</v>
      </c>
    </row>
    <row r="711" spans="1:8" x14ac:dyDescent="0.2">
      <c r="A711" s="3">
        <v>3775</v>
      </c>
      <c r="B711" s="3" t="s">
        <v>752</v>
      </c>
      <c r="C711" s="3" t="s">
        <v>753</v>
      </c>
      <c r="D711" s="3" t="s">
        <v>309</v>
      </c>
      <c r="E711" s="3" t="str">
        <v>Marsens</v>
      </c>
      <c r="G711" s="19">
        <v>2512</v>
      </c>
      <c r="H711" s="19" t="s">
        <v>4537</v>
      </c>
    </row>
    <row r="712" spans="1:8" x14ac:dyDescent="0.2">
      <c r="A712" s="3">
        <v>3772</v>
      </c>
      <c r="B712" s="3" t="s">
        <v>754</v>
      </c>
      <c r="C712" s="3" t="s">
        <v>754</v>
      </c>
      <c r="D712" s="3" t="s">
        <v>309</v>
      </c>
      <c r="E712" s="3" t="str">
        <v>Morlon</v>
      </c>
      <c r="G712" s="19">
        <v>2513</v>
      </c>
      <c r="H712" s="19" t="s">
        <v>4537</v>
      </c>
    </row>
    <row r="713" spans="1:8" x14ac:dyDescent="0.2">
      <c r="A713" s="3">
        <v>3773</v>
      </c>
      <c r="B713" s="3" t="s">
        <v>755</v>
      </c>
      <c r="C713" s="3" t="s">
        <v>754</v>
      </c>
      <c r="D713" s="3" t="s">
        <v>309</v>
      </c>
      <c r="E713" s="3" t="str">
        <v>Le Pâquier (FR)</v>
      </c>
      <c r="G713" s="19">
        <v>2514</v>
      </c>
      <c r="H713" s="19" t="s">
        <v>4537</v>
      </c>
    </row>
    <row r="714" spans="1:8" x14ac:dyDescent="0.2">
      <c r="A714" s="3">
        <v>3770</v>
      </c>
      <c r="B714" s="3" t="s">
        <v>756</v>
      </c>
      <c r="C714" s="3" t="s">
        <v>756</v>
      </c>
      <c r="D714" s="3" t="s">
        <v>309</v>
      </c>
      <c r="E714" s="3" t="str">
        <v>Pont-la-Ville</v>
      </c>
      <c r="G714" s="19">
        <v>2515</v>
      </c>
      <c r="H714" s="19" t="s">
        <v>4537</v>
      </c>
    </row>
    <row r="715" spans="1:8" x14ac:dyDescent="0.2">
      <c r="A715" s="3">
        <v>3771</v>
      </c>
      <c r="B715" s="3" t="s">
        <v>757</v>
      </c>
      <c r="C715" s="3" t="s">
        <v>756</v>
      </c>
      <c r="D715" s="3" t="s">
        <v>309</v>
      </c>
      <c r="E715" s="3" t="str">
        <v>Riaz</v>
      </c>
      <c r="G715" s="19">
        <v>2516</v>
      </c>
      <c r="H715" s="19" t="s">
        <v>4541</v>
      </c>
    </row>
    <row r="716" spans="1:8" x14ac:dyDescent="0.2">
      <c r="A716" s="3">
        <v>3776</v>
      </c>
      <c r="B716" s="3" t="s">
        <v>758</v>
      </c>
      <c r="C716" s="3" t="s">
        <v>756</v>
      </c>
      <c r="D716" s="3" t="s">
        <v>309</v>
      </c>
      <c r="E716" s="3" t="str">
        <v>La Roche</v>
      </c>
      <c r="G716" s="19">
        <v>2517</v>
      </c>
      <c r="H716" s="19" t="s">
        <v>4541</v>
      </c>
    </row>
    <row r="717" spans="1:8" x14ac:dyDescent="0.2">
      <c r="A717" s="3">
        <v>3784</v>
      </c>
      <c r="B717" s="3" t="s">
        <v>759</v>
      </c>
      <c r="C717" s="3" t="s">
        <v>760</v>
      </c>
      <c r="D717" s="3" t="s">
        <v>309</v>
      </c>
      <c r="E717" s="3" t="str">
        <v>Sâles</v>
      </c>
      <c r="G717" s="19">
        <v>2518</v>
      </c>
      <c r="H717" s="19" t="s">
        <v>4541</v>
      </c>
    </row>
    <row r="718" spans="1:8" x14ac:dyDescent="0.2">
      <c r="A718" s="3">
        <v>3785</v>
      </c>
      <c r="B718" s="3" t="s">
        <v>761</v>
      </c>
      <c r="C718" s="3" t="s">
        <v>760</v>
      </c>
      <c r="D718" s="3" t="s">
        <v>309</v>
      </c>
      <c r="E718" s="3" t="str">
        <v>Sorens</v>
      </c>
      <c r="G718" s="19">
        <v>2520</v>
      </c>
      <c r="H718" s="19" t="s">
        <v>4537</v>
      </c>
    </row>
    <row r="719" spans="1:8" x14ac:dyDescent="0.2">
      <c r="A719" s="3">
        <v>3782</v>
      </c>
      <c r="B719" s="3" t="s">
        <v>762</v>
      </c>
      <c r="C719" s="3" t="s">
        <v>763</v>
      </c>
      <c r="D719" s="3" t="s">
        <v>309</v>
      </c>
      <c r="E719" s="3" t="str">
        <v>Vaulruz</v>
      </c>
      <c r="G719" s="19">
        <v>2523</v>
      </c>
      <c r="H719" s="19" t="s">
        <v>4537</v>
      </c>
    </row>
    <row r="720" spans="1:8" x14ac:dyDescent="0.2">
      <c r="A720" s="3">
        <v>1657</v>
      </c>
      <c r="B720" s="3" t="s">
        <v>764</v>
      </c>
      <c r="C720" s="3" t="s">
        <v>765</v>
      </c>
      <c r="D720" s="3" t="s">
        <v>309</v>
      </c>
      <c r="E720" s="3" t="str">
        <v>Vuadens</v>
      </c>
      <c r="G720" s="19">
        <v>2525</v>
      </c>
      <c r="H720" s="19" t="s">
        <v>4537</v>
      </c>
    </row>
    <row r="721" spans="1:8" x14ac:dyDescent="0.2">
      <c r="A721" s="3">
        <v>3777</v>
      </c>
      <c r="B721" s="3" t="s">
        <v>766</v>
      </c>
      <c r="C721" s="3" t="s">
        <v>765</v>
      </c>
      <c r="D721" s="3" t="s">
        <v>309</v>
      </c>
      <c r="E721" s="3" t="str">
        <v>Bas-Intyamon</v>
      </c>
      <c r="G721" s="19">
        <v>2532</v>
      </c>
      <c r="H721" s="19" t="s">
        <v>4537</v>
      </c>
    </row>
    <row r="722" spans="1:8" x14ac:dyDescent="0.2">
      <c r="A722" s="3">
        <v>3778</v>
      </c>
      <c r="B722" s="3" t="s">
        <v>767</v>
      </c>
      <c r="C722" s="3" t="s">
        <v>765</v>
      </c>
      <c r="D722" s="3" t="s">
        <v>309</v>
      </c>
      <c r="E722" s="3" t="str">
        <v>Val-de-Charmey</v>
      </c>
      <c r="G722" s="19">
        <v>2533</v>
      </c>
      <c r="H722" s="19" t="s">
        <v>4537</v>
      </c>
    </row>
    <row r="723" spans="1:8" x14ac:dyDescent="0.2">
      <c r="A723" s="3">
        <v>3780</v>
      </c>
      <c r="B723" s="3" t="s">
        <v>768</v>
      </c>
      <c r="C723" s="3" t="s">
        <v>765</v>
      </c>
      <c r="D723" s="3" t="s">
        <v>309</v>
      </c>
      <c r="E723" s="3" t="str">
        <v>Autigny</v>
      </c>
      <c r="G723" s="19">
        <v>2534</v>
      </c>
      <c r="H723" s="19" t="s">
        <v>4541</v>
      </c>
    </row>
    <row r="724" spans="1:8" x14ac:dyDescent="0.2">
      <c r="A724" s="3">
        <v>3781</v>
      </c>
      <c r="B724" s="3" t="s">
        <v>769</v>
      </c>
      <c r="C724" s="3" t="s">
        <v>765</v>
      </c>
      <c r="D724" s="3" t="s">
        <v>309</v>
      </c>
      <c r="E724" s="3" t="str">
        <v>Avry</v>
      </c>
      <c r="G724" s="19">
        <v>2535</v>
      </c>
      <c r="H724" s="19" t="s">
        <v>4541</v>
      </c>
    </row>
    <row r="725" spans="1:8" x14ac:dyDescent="0.2">
      <c r="A725" s="3">
        <v>3783</v>
      </c>
      <c r="B725" s="3" t="s">
        <v>770</v>
      </c>
      <c r="C725" s="3" t="s">
        <v>765</v>
      </c>
      <c r="D725" s="3" t="s">
        <v>309</v>
      </c>
      <c r="E725" s="3" t="str">
        <v>Belfaux</v>
      </c>
      <c r="G725" s="19">
        <v>2536</v>
      </c>
      <c r="H725" s="19" t="s">
        <v>4541</v>
      </c>
    </row>
    <row r="726" spans="1:8" x14ac:dyDescent="0.2">
      <c r="A726" s="3">
        <v>3792</v>
      </c>
      <c r="B726" s="3" t="s">
        <v>765</v>
      </c>
      <c r="C726" s="3" t="s">
        <v>765</v>
      </c>
      <c r="D726" s="3" t="s">
        <v>309</v>
      </c>
      <c r="E726" s="3" t="str">
        <v>Chénens</v>
      </c>
      <c r="G726" s="19">
        <v>2537</v>
      </c>
      <c r="H726" s="19" t="s">
        <v>4542</v>
      </c>
    </row>
    <row r="727" spans="1:8" x14ac:dyDescent="0.2">
      <c r="A727" s="3">
        <v>1738</v>
      </c>
      <c r="B727" s="3" t="s">
        <v>771</v>
      </c>
      <c r="C727" s="3" t="s">
        <v>772</v>
      </c>
      <c r="D727" s="3" t="s">
        <v>309</v>
      </c>
      <c r="E727" s="3" t="str">
        <v>Corminboeuf</v>
      </c>
      <c r="G727" s="19">
        <v>2538</v>
      </c>
      <c r="H727" s="19" t="s">
        <v>4537</v>
      </c>
    </row>
    <row r="728" spans="1:8" x14ac:dyDescent="0.2">
      <c r="A728" s="3">
        <v>3156</v>
      </c>
      <c r="B728" s="3" t="s">
        <v>773</v>
      </c>
      <c r="C728" s="3" t="s">
        <v>772</v>
      </c>
      <c r="D728" s="3" t="s">
        <v>309</v>
      </c>
      <c r="E728" s="3" t="str">
        <v>Cottens (FR)</v>
      </c>
      <c r="G728" s="19">
        <v>2540</v>
      </c>
      <c r="H728" s="19" t="s">
        <v>4537</v>
      </c>
    </row>
    <row r="729" spans="1:8" x14ac:dyDescent="0.2">
      <c r="A729" s="3">
        <v>3158</v>
      </c>
      <c r="B729" s="3" t="s">
        <v>772</v>
      </c>
      <c r="C729" s="3" t="s">
        <v>772</v>
      </c>
      <c r="D729" s="3" t="s">
        <v>309</v>
      </c>
      <c r="E729" s="3" t="str">
        <v>Ferpicloz</v>
      </c>
      <c r="G729" s="19">
        <v>2542</v>
      </c>
      <c r="H729" s="19" t="s">
        <v>4537</v>
      </c>
    </row>
    <row r="730" spans="1:8" x14ac:dyDescent="0.2">
      <c r="A730" s="3">
        <v>3159</v>
      </c>
      <c r="B730" s="3" t="s">
        <v>774</v>
      </c>
      <c r="C730" s="3" t="s">
        <v>772</v>
      </c>
      <c r="D730" s="3" t="s">
        <v>309</v>
      </c>
      <c r="E730" s="3" t="str">
        <v>Fribourg</v>
      </c>
      <c r="G730" s="19">
        <v>2543</v>
      </c>
      <c r="H730" s="19" t="s">
        <v>4537</v>
      </c>
    </row>
    <row r="731" spans="1:8" x14ac:dyDescent="0.2">
      <c r="A731" s="3">
        <v>3153</v>
      </c>
      <c r="B731" s="3" t="s">
        <v>775</v>
      </c>
      <c r="C731" s="3" t="s">
        <v>776</v>
      </c>
      <c r="D731" s="3" t="s">
        <v>309</v>
      </c>
      <c r="E731" s="3" t="str">
        <v>Givisiez</v>
      </c>
      <c r="G731" s="19">
        <v>2544</v>
      </c>
      <c r="H731" s="19" t="s">
        <v>4537</v>
      </c>
    </row>
    <row r="732" spans="1:8" x14ac:dyDescent="0.2">
      <c r="A732" s="3">
        <v>3154</v>
      </c>
      <c r="B732" s="3" t="s">
        <v>777</v>
      </c>
      <c r="C732" s="3" t="s">
        <v>776</v>
      </c>
      <c r="D732" s="3" t="s">
        <v>309</v>
      </c>
      <c r="E732" s="3" t="str">
        <v>Granges-Paccot</v>
      </c>
      <c r="G732" s="19">
        <v>2545</v>
      </c>
      <c r="H732" s="19" t="s">
        <v>4537</v>
      </c>
    </row>
    <row r="733" spans="1:8" x14ac:dyDescent="0.2">
      <c r="A733" s="3">
        <v>3148</v>
      </c>
      <c r="B733" s="3" t="s">
        <v>778</v>
      </c>
      <c r="C733" s="3" t="s">
        <v>779</v>
      </c>
      <c r="D733" s="3" t="s">
        <v>309</v>
      </c>
      <c r="E733" s="3" t="str">
        <v>Grolley</v>
      </c>
      <c r="G733" s="19">
        <v>2552</v>
      </c>
      <c r="H733" s="19" t="s">
        <v>4537</v>
      </c>
    </row>
    <row r="734" spans="1:8" x14ac:dyDescent="0.2">
      <c r="A734" s="3">
        <v>3150</v>
      </c>
      <c r="B734" s="3" t="s">
        <v>779</v>
      </c>
      <c r="C734" s="3" t="s">
        <v>779</v>
      </c>
      <c r="D734" s="3" t="s">
        <v>309</v>
      </c>
      <c r="E734" s="3" t="str">
        <v>Marly</v>
      </c>
      <c r="G734" s="19">
        <v>2553</v>
      </c>
      <c r="H734" s="19" t="s">
        <v>4537</v>
      </c>
    </row>
    <row r="735" spans="1:8" x14ac:dyDescent="0.2">
      <c r="A735" s="3">
        <v>3152</v>
      </c>
      <c r="B735" s="3" t="s">
        <v>780</v>
      </c>
      <c r="C735" s="3" t="s">
        <v>779</v>
      </c>
      <c r="D735" s="3" t="s">
        <v>309</v>
      </c>
      <c r="E735" s="3" t="str">
        <v>Matran</v>
      </c>
      <c r="G735" s="19">
        <v>2554</v>
      </c>
      <c r="H735" s="19" t="s">
        <v>4537</v>
      </c>
    </row>
    <row r="736" spans="1:8" x14ac:dyDescent="0.2">
      <c r="A736" s="3">
        <v>3157</v>
      </c>
      <c r="B736" s="3" t="s">
        <v>781</v>
      </c>
      <c r="C736" s="3" t="s">
        <v>779</v>
      </c>
      <c r="D736" s="3" t="s">
        <v>309</v>
      </c>
      <c r="E736" s="3" t="str">
        <v>Neyruz (FR)</v>
      </c>
      <c r="G736" s="19">
        <v>2555</v>
      </c>
      <c r="H736" s="19" t="s">
        <v>4537</v>
      </c>
    </row>
    <row r="737" spans="1:8" x14ac:dyDescent="0.2">
      <c r="A737" s="3">
        <v>3183</v>
      </c>
      <c r="B737" s="3" t="s">
        <v>782</v>
      </c>
      <c r="C737" s="3" t="s">
        <v>779</v>
      </c>
      <c r="D737" s="3" t="s">
        <v>309</v>
      </c>
      <c r="E737" s="3" t="str">
        <v>Pierrafortscha</v>
      </c>
      <c r="G737" s="19">
        <v>2556</v>
      </c>
      <c r="H737" s="19" t="s">
        <v>4537</v>
      </c>
    </row>
    <row r="738" spans="1:8" x14ac:dyDescent="0.2">
      <c r="A738" s="3">
        <v>3123</v>
      </c>
      <c r="B738" s="3" t="s">
        <v>783</v>
      </c>
      <c r="C738" s="3" t="s">
        <v>783</v>
      </c>
      <c r="D738" s="3" t="s">
        <v>309</v>
      </c>
      <c r="E738" s="3" t="str">
        <v>Ponthaux</v>
      </c>
      <c r="G738" s="19">
        <v>2557</v>
      </c>
      <c r="H738" s="19" t="s">
        <v>4537</v>
      </c>
    </row>
    <row r="739" spans="1:8" x14ac:dyDescent="0.2">
      <c r="A739" s="3">
        <v>3124</v>
      </c>
      <c r="B739" s="3" t="s">
        <v>784</v>
      </c>
      <c r="C739" s="3" t="s">
        <v>783</v>
      </c>
      <c r="D739" s="3" t="s">
        <v>309</v>
      </c>
      <c r="E739" s="3" t="str">
        <v>Le Mouret</v>
      </c>
      <c r="G739" s="19">
        <v>2558</v>
      </c>
      <c r="H739" s="19" t="s">
        <v>4537</v>
      </c>
    </row>
    <row r="740" spans="1:8" x14ac:dyDescent="0.2">
      <c r="A740" s="3">
        <v>3664</v>
      </c>
      <c r="B740" s="3" t="s">
        <v>785</v>
      </c>
      <c r="C740" s="3" t="s">
        <v>785</v>
      </c>
      <c r="D740" s="3" t="s">
        <v>309</v>
      </c>
      <c r="E740" s="3" t="str">
        <v>Treyvaux</v>
      </c>
      <c r="G740" s="19">
        <v>2560</v>
      </c>
      <c r="H740" s="19" t="s">
        <v>4537</v>
      </c>
    </row>
    <row r="741" spans="1:8" x14ac:dyDescent="0.2">
      <c r="A741" s="3">
        <v>3115</v>
      </c>
      <c r="B741" s="3" t="s">
        <v>786</v>
      </c>
      <c r="C741" s="3" t="s">
        <v>786</v>
      </c>
      <c r="D741" s="3" t="s">
        <v>309</v>
      </c>
      <c r="E741" s="3" t="str">
        <v>Villars-sur-Glâne</v>
      </c>
      <c r="G741" s="19">
        <v>2562</v>
      </c>
      <c r="H741" s="19" t="s">
        <v>4537</v>
      </c>
    </row>
    <row r="742" spans="1:8" x14ac:dyDescent="0.2">
      <c r="A742" s="3">
        <v>3663</v>
      </c>
      <c r="B742" s="3" t="s">
        <v>787</v>
      </c>
      <c r="C742" s="3" t="s">
        <v>787</v>
      </c>
      <c r="D742" s="3" t="s">
        <v>309</v>
      </c>
      <c r="E742" s="3" t="str">
        <v>Villarsel-sur-Marly</v>
      </c>
      <c r="G742" s="19">
        <v>2563</v>
      </c>
      <c r="H742" s="19" t="s">
        <v>4537</v>
      </c>
    </row>
    <row r="743" spans="1:8" x14ac:dyDescent="0.2">
      <c r="A743" s="3">
        <v>3629</v>
      </c>
      <c r="B743" s="3" t="s">
        <v>788</v>
      </c>
      <c r="C743" s="3" t="s">
        <v>788</v>
      </c>
      <c r="D743" s="3" t="s">
        <v>309</v>
      </c>
      <c r="E743" s="3" t="str">
        <v>Hauterive (FR)</v>
      </c>
      <c r="G743" s="19">
        <v>2564</v>
      </c>
      <c r="H743" s="19" t="s">
        <v>4537</v>
      </c>
    </row>
    <row r="744" spans="1:8" x14ac:dyDescent="0.2">
      <c r="A744" s="3">
        <v>3126</v>
      </c>
      <c r="B744" s="3" t="s">
        <v>789</v>
      </c>
      <c r="C744" s="3" t="s">
        <v>789</v>
      </c>
      <c r="D744" s="3" t="s">
        <v>309</v>
      </c>
      <c r="E744" s="3" t="str">
        <v>La Brillaz</v>
      </c>
      <c r="G744" s="19">
        <v>2565</v>
      </c>
      <c r="H744" s="19" t="s">
        <v>4537</v>
      </c>
    </row>
    <row r="745" spans="1:8" x14ac:dyDescent="0.2">
      <c r="A745" s="3">
        <v>3122</v>
      </c>
      <c r="B745" s="3" t="s">
        <v>790</v>
      </c>
      <c r="C745" s="3" t="s">
        <v>790</v>
      </c>
      <c r="D745" s="3" t="s">
        <v>309</v>
      </c>
      <c r="E745" s="3" t="str">
        <v>La Sonnaz</v>
      </c>
      <c r="G745" s="19">
        <v>2572</v>
      </c>
      <c r="H745" s="19" t="s">
        <v>4537</v>
      </c>
    </row>
    <row r="746" spans="1:8" x14ac:dyDescent="0.2">
      <c r="A746" s="3">
        <v>3116</v>
      </c>
      <c r="B746" s="3" t="s">
        <v>791</v>
      </c>
      <c r="C746" s="3" t="s">
        <v>792</v>
      </c>
      <c r="D746" s="3" t="s">
        <v>309</v>
      </c>
      <c r="E746" s="3" t="str">
        <v>Gibloux</v>
      </c>
      <c r="G746" s="19">
        <v>2575</v>
      </c>
      <c r="H746" s="19" t="s">
        <v>4537</v>
      </c>
    </row>
    <row r="747" spans="1:8" x14ac:dyDescent="0.2">
      <c r="A747" s="3">
        <v>3116</v>
      </c>
      <c r="B747" s="3" t="s">
        <v>793</v>
      </c>
      <c r="C747" s="3" t="s">
        <v>792</v>
      </c>
      <c r="D747" s="3" t="s">
        <v>309</v>
      </c>
      <c r="E747" s="3" t="str">
        <v>Prez</v>
      </c>
      <c r="G747" s="19">
        <v>2576</v>
      </c>
      <c r="H747" s="19" t="s">
        <v>4537</v>
      </c>
    </row>
    <row r="748" spans="1:8" x14ac:dyDescent="0.2">
      <c r="A748" s="3">
        <v>3116</v>
      </c>
      <c r="B748" s="3" t="s">
        <v>794</v>
      </c>
      <c r="C748" s="3" t="s">
        <v>792</v>
      </c>
      <c r="D748" s="3" t="s">
        <v>309</v>
      </c>
      <c r="E748" s="3" t="str">
        <v>Bois-d'Amont</v>
      </c>
      <c r="G748" s="19">
        <v>2577</v>
      </c>
      <c r="H748" s="19" t="s">
        <v>4537</v>
      </c>
    </row>
    <row r="749" spans="1:8" x14ac:dyDescent="0.2">
      <c r="A749" s="3">
        <v>3126</v>
      </c>
      <c r="B749" s="3" t="s">
        <v>795</v>
      </c>
      <c r="C749" s="3" t="s">
        <v>792</v>
      </c>
      <c r="D749" s="3" t="s">
        <v>309</v>
      </c>
      <c r="E749" s="3" t="str">
        <v>Courgevaux</v>
      </c>
      <c r="G749" s="19">
        <v>2603</v>
      </c>
      <c r="H749" s="19" t="s">
        <v>4541</v>
      </c>
    </row>
    <row r="750" spans="1:8" x14ac:dyDescent="0.2">
      <c r="A750" s="3">
        <v>3087</v>
      </c>
      <c r="B750" s="3" t="s">
        <v>796</v>
      </c>
      <c r="C750" s="3" t="s">
        <v>796</v>
      </c>
      <c r="D750" s="3" t="s">
        <v>309</v>
      </c>
      <c r="E750" s="3" t="str">
        <v>Courtepin</v>
      </c>
      <c r="G750" s="19">
        <v>2604</v>
      </c>
      <c r="H750" s="19" t="s">
        <v>4541</v>
      </c>
    </row>
    <row r="751" spans="1:8" x14ac:dyDescent="0.2">
      <c r="A751" s="3">
        <v>3099</v>
      </c>
      <c r="B751" s="3" t="s">
        <v>797</v>
      </c>
      <c r="C751" s="3" t="s">
        <v>798</v>
      </c>
      <c r="D751" s="3" t="s">
        <v>309</v>
      </c>
      <c r="E751" s="3" t="str">
        <v>Cressier (FR)</v>
      </c>
      <c r="G751" s="19">
        <v>2605</v>
      </c>
      <c r="H751" s="19" t="s">
        <v>4541</v>
      </c>
    </row>
    <row r="752" spans="1:8" x14ac:dyDescent="0.2">
      <c r="A752" s="3">
        <v>3128</v>
      </c>
      <c r="B752" s="3" t="s">
        <v>799</v>
      </c>
      <c r="C752" s="3" t="s">
        <v>798</v>
      </c>
      <c r="D752" s="3" t="s">
        <v>309</v>
      </c>
      <c r="E752" s="3" t="str">
        <v>Fräschels</v>
      </c>
      <c r="G752" s="19">
        <v>2606</v>
      </c>
      <c r="H752" s="19" t="s">
        <v>4541</v>
      </c>
    </row>
    <row r="753" spans="1:8" x14ac:dyDescent="0.2">
      <c r="A753" s="3">
        <v>3132</v>
      </c>
      <c r="B753" s="3" t="s">
        <v>798</v>
      </c>
      <c r="C753" s="3" t="s">
        <v>798</v>
      </c>
      <c r="D753" s="3" t="s">
        <v>309</v>
      </c>
      <c r="E753" s="3" t="str">
        <v>Greng</v>
      </c>
      <c r="G753" s="19">
        <v>2607</v>
      </c>
      <c r="H753" s="19" t="s">
        <v>4541</v>
      </c>
    </row>
    <row r="754" spans="1:8" x14ac:dyDescent="0.2">
      <c r="A754" s="3">
        <v>3088</v>
      </c>
      <c r="B754" s="3" t="s">
        <v>800</v>
      </c>
      <c r="C754" s="3" t="s">
        <v>800</v>
      </c>
      <c r="D754" s="3" t="s">
        <v>309</v>
      </c>
      <c r="E754" s="3" t="str">
        <v>Gurmels</v>
      </c>
      <c r="G754" s="19">
        <v>2608</v>
      </c>
      <c r="H754" s="19" t="s">
        <v>4541</v>
      </c>
    </row>
    <row r="755" spans="1:8" x14ac:dyDescent="0.2">
      <c r="A755" s="3">
        <v>3088</v>
      </c>
      <c r="B755" s="3" t="s">
        <v>801</v>
      </c>
      <c r="C755" s="3" t="s">
        <v>800</v>
      </c>
      <c r="D755" s="3" t="s">
        <v>309</v>
      </c>
      <c r="E755" s="3" t="str">
        <v>Kerzers</v>
      </c>
      <c r="G755" s="19">
        <v>2610</v>
      </c>
      <c r="H755" s="19" t="s">
        <v>4541</v>
      </c>
    </row>
    <row r="756" spans="1:8" x14ac:dyDescent="0.2">
      <c r="A756" s="3">
        <v>3089</v>
      </c>
      <c r="B756" s="3" t="s">
        <v>802</v>
      </c>
      <c r="C756" s="3" t="s">
        <v>800</v>
      </c>
      <c r="D756" s="3" t="s">
        <v>309</v>
      </c>
      <c r="E756" s="3" t="str">
        <v>Kleinbösingen</v>
      </c>
      <c r="G756" s="19">
        <v>2612</v>
      </c>
      <c r="H756" s="19" t="s">
        <v>4541</v>
      </c>
    </row>
    <row r="757" spans="1:8" x14ac:dyDescent="0.2">
      <c r="A757" s="3">
        <v>3155</v>
      </c>
      <c r="B757" s="3" t="s">
        <v>803</v>
      </c>
      <c r="C757" s="3" t="s">
        <v>800</v>
      </c>
      <c r="D757" s="3" t="s">
        <v>309</v>
      </c>
      <c r="E757" s="3" t="str">
        <v>Meyriez</v>
      </c>
      <c r="G757" s="19">
        <v>2613</v>
      </c>
      <c r="H757" s="19" t="s">
        <v>4541</v>
      </c>
    </row>
    <row r="758" spans="1:8" x14ac:dyDescent="0.2">
      <c r="A758" s="3">
        <v>3662</v>
      </c>
      <c r="B758" s="3" t="s">
        <v>804</v>
      </c>
      <c r="C758" s="3" t="s">
        <v>804</v>
      </c>
      <c r="D758" s="3" t="s">
        <v>309</v>
      </c>
      <c r="E758" s="3" t="str">
        <v>Misery-Courtion</v>
      </c>
      <c r="G758" s="19">
        <v>2615</v>
      </c>
      <c r="H758" s="19" t="s">
        <v>4541</v>
      </c>
    </row>
    <row r="759" spans="1:8" x14ac:dyDescent="0.2">
      <c r="A759" s="3">
        <v>3125</v>
      </c>
      <c r="B759" s="3" t="s">
        <v>805</v>
      </c>
      <c r="C759" s="3" t="s">
        <v>805</v>
      </c>
      <c r="D759" s="3" t="s">
        <v>309</v>
      </c>
      <c r="E759" s="3" t="str">
        <v>Muntelier</v>
      </c>
      <c r="G759" s="19">
        <v>2616</v>
      </c>
      <c r="H759" s="19" t="s">
        <v>4541</v>
      </c>
    </row>
    <row r="760" spans="1:8" x14ac:dyDescent="0.2">
      <c r="A760" s="3">
        <v>3628</v>
      </c>
      <c r="B760" s="3" t="s">
        <v>806</v>
      </c>
      <c r="C760" s="3" t="s">
        <v>806</v>
      </c>
      <c r="D760" s="3" t="s">
        <v>309</v>
      </c>
      <c r="E760" s="3" t="str">
        <v>Murten</v>
      </c>
      <c r="G760" s="19">
        <v>2710</v>
      </c>
      <c r="H760" s="19" t="s">
        <v>4541</v>
      </c>
    </row>
    <row r="761" spans="1:8" x14ac:dyDescent="0.2">
      <c r="A761" s="3">
        <v>3665</v>
      </c>
      <c r="B761" s="3" t="s">
        <v>807</v>
      </c>
      <c r="C761" s="3" t="s">
        <v>807</v>
      </c>
      <c r="D761" s="3" t="s">
        <v>309</v>
      </c>
      <c r="E761" s="3" t="str">
        <v>Ried bei Kerzers</v>
      </c>
      <c r="G761" s="19">
        <v>2712</v>
      </c>
      <c r="H761" s="19" t="s">
        <v>4541</v>
      </c>
    </row>
    <row r="762" spans="1:8" x14ac:dyDescent="0.2">
      <c r="A762" s="3">
        <v>3086</v>
      </c>
      <c r="B762" s="3" t="s">
        <v>808</v>
      </c>
      <c r="C762" s="3" t="s">
        <v>809</v>
      </c>
      <c r="D762" s="3" t="s">
        <v>309</v>
      </c>
      <c r="E762" s="3" t="str">
        <v>Ulmiz</v>
      </c>
      <c r="G762" s="19">
        <v>2713</v>
      </c>
      <c r="H762" s="19" t="s">
        <v>4541</v>
      </c>
    </row>
    <row r="763" spans="1:8" x14ac:dyDescent="0.2">
      <c r="A763" s="3">
        <v>3086</v>
      </c>
      <c r="B763" s="3" t="s">
        <v>810</v>
      </c>
      <c r="C763" s="3" t="s">
        <v>809</v>
      </c>
      <c r="D763" s="3" t="s">
        <v>309</v>
      </c>
      <c r="E763" s="3" t="str">
        <v>Mont-Vully</v>
      </c>
      <c r="G763" s="19">
        <v>2714</v>
      </c>
      <c r="H763" s="19" t="s">
        <v>4541</v>
      </c>
    </row>
    <row r="764" spans="1:8" x14ac:dyDescent="0.2">
      <c r="A764" s="3">
        <v>3127</v>
      </c>
      <c r="B764" s="3" t="s">
        <v>811</v>
      </c>
      <c r="C764" s="3" t="s">
        <v>812</v>
      </c>
      <c r="D764" s="3" t="s">
        <v>309</v>
      </c>
      <c r="E764" s="3" t="str">
        <v>Brünisried</v>
      </c>
      <c r="G764" s="19">
        <v>2715</v>
      </c>
      <c r="H764" s="19" t="s">
        <v>4541</v>
      </c>
    </row>
    <row r="765" spans="1:8" x14ac:dyDescent="0.2">
      <c r="A765" s="3">
        <v>3127</v>
      </c>
      <c r="B765" s="3" t="s">
        <v>813</v>
      </c>
      <c r="C765" s="3" t="s">
        <v>812</v>
      </c>
      <c r="D765" s="3" t="s">
        <v>309</v>
      </c>
      <c r="E765" s="3" t="str">
        <v>Düdingen</v>
      </c>
      <c r="G765" s="19">
        <v>2716</v>
      </c>
      <c r="H765" s="19" t="s">
        <v>4541</v>
      </c>
    </row>
    <row r="766" spans="1:8" x14ac:dyDescent="0.2">
      <c r="A766" s="3">
        <v>3128</v>
      </c>
      <c r="B766" s="3" t="s">
        <v>814</v>
      </c>
      <c r="C766" s="3" t="s">
        <v>812</v>
      </c>
      <c r="D766" s="3" t="s">
        <v>309</v>
      </c>
      <c r="E766" s="3" t="str">
        <v>Giffers</v>
      </c>
      <c r="G766" s="19">
        <v>2717</v>
      </c>
      <c r="H766" s="19" t="s">
        <v>4541</v>
      </c>
    </row>
    <row r="767" spans="1:8" x14ac:dyDescent="0.2">
      <c r="A767" s="3">
        <v>3536</v>
      </c>
      <c r="B767" s="3" t="s">
        <v>815</v>
      </c>
      <c r="C767" s="3" t="s">
        <v>816</v>
      </c>
      <c r="D767" s="3" t="s">
        <v>309</v>
      </c>
      <c r="E767" s="3" t="str">
        <v>Bösingen</v>
      </c>
      <c r="G767" s="19">
        <v>2718</v>
      </c>
      <c r="H767" s="19" t="s">
        <v>4541</v>
      </c>
    </row>
    <row r="768" spans="1:8" x14ac:dyDescent="0.2">
      <c r="A768" s="3">
        <v>3537</v>
      </c>
      <c r="B768" s="3" t="s">
        <v>816</v>
      </c>
      <c r="C768" s="3" t="s">
        <v>816</v>
      </c>
      <c r="D768" s="3" t="s">
        <v>309</v>
      </c>
      <c r="E768" s="3" t="str">
        <v>Heitenried</v>
      </c>
      <c r="G768" s="19">
        <v>2720</v>
      </c>
      <c r="H768" s="19" t="s">
        <v>4541</v>
      </c>
    </row>
    <row r="769" spans="1:8" x14ac:dyDescent="0.2">
      <c r="A769" s="3">
        <v>3550</v>
      </c>
      <c r="B769" s="3" t="s">
        <v>817</v>
      </c>
      <c r="C769" s="3" t="s">
        <v>817</v>
      </c>
      <c r="D769" s="3" t="s">
        <v>309</v>
      </c>
      <c r="E769" s="3" t="str">
        <v>Plaffeien</v>
      </c>
      <c r="G769" s="19">
        <v>2722</v>
      </c>
      <c r="H769" s="19" t="s">
        <v>4541</v>
      </c>
    </row>
    <row r="770" spans="1:8" x14ac:dyDescent="0.2">
      <c r="A770" s="3">
        <v>3551</v>
      </c>
      <c r="B770" s="3" t="s">
        <v>818</v>
      </c>
      <c r="C770" s="3" t="s">
        <v>817</v>
      </c>
      <c r="D770" s="3" t="s">
        <v>309</v>
      </c>
      <c r="E770" s="3" t="str">
        <v>Plasselb</v>
      </c>
      <c r="G770" s="19">
        <v>2723</v>
      </c>
      <c r="H770" s="19" t="s">
        <v>4541</v>
      </c>
    </row>
    <row r="771" spans="1:8" x14ac:dyDescent="0.2">
      <c r="A771" s="3">
        <v>3552</v>
      </c>
      <c r="B771" s="3" t="s">
        <v>819</v>
      </c>
      <c r="C771" s="3" t="s">
        <v>817</v>
      </c>
      <c r="D771" s="3" t="s">
        <v>309</v>
      </c>
      <c r="E771" s="3" t="str">
        <v>Rechthalten</v>
      </c>
      <c r="G771" s="19">
        <v>2732</v>
      </c>
      <c r="H771" s="19" t="s">
        <v>4541</v>
      </c>
    </row>
    <row r="772" spans="1:8" x14ac:dyDescent="0.2">
      <c r="A772" s="3">
        <v>3553</v>
      </c>
      <c r="B772" s="3" t="s">
        <v>820</v>
      </c>
      <c r="C772" s="3" t="s">
        <v>817</v>
      </c>
      <c r="D772" s="3" t="s">
        <v>309</v>
      </c>
      <c r="E772" s="3" t="str">
        <v>St. Silvester</v>
      </c>
      <c r="G772" s="19">
        <v>2733</v>
      </c>
      <c r="H772" s="19" t="s">
        <v>4542</v>
      </c>
    </row>
    <row r="773" spans="1:8" x14ac:dyDescent="0.2">
      <c r="A773" s="3">
        <v>3438</v>
      </c>
      <c r="B773" s="3" t="s">
        <v>821</v>
      </c>
      <c r="C773" s="3" t="s">
        <v>821</v>
      </c>
      <c r="D773" s="3" t="s">
        <v>309</v>
      </c>
      <c r="E773" s="3" t="str">
        <v>St. Ursen</v>
      </c>
      <c r="G773" s="19">
        <v>2735</v>
      </c>
      <c r="H773" s="19" t="s">
        <v>4542</v>
      </c>
    </row>
    <row r="774" spans="1:8" x14ac:dyDescent="0.2">
      <c r="A774" s="3">
        <v>3543</v>
      </c>
      <c r="B774" s="3" t="s">
        <v>822</v>
      </c>
      <c r="C774" s="3" t="s">
        <v>821</v>
      </c>
      <c r="D774" s="3" t="s">
        <v>309</v>
      </c>
      <c r="E774" s="3" t="str">
        <v>Schmitten (FR)</v>
      </c>
      <c r="G774" s="19">
        <v>2736</v>
      </c>
      <c r="H774" s="19" t="s">
        <v>4542</v>
      </c>
    </row>
    <row r="775" spans="1:8" x14ac:dyDescent="0.2">
      <c r="A775" s="3">
        <v>3538</v>
      </c>
      <c r="B775" s="3" t="s">
        <v>823</v>
      </c>
      <c r="C775" s="3" t="s">
        <v>823</v>
      </c>
      <c r="D775" s="3" t="s">
        <v>309</v>
      </c>
      <c r="E775" s="3" t="str">
        <v>Tafers</v>
      </c>
      <c r="G775" s="19">
        <v>2738</v>
      </c>
      <c r="H775" s="19" t="s">
        <v>4542</v>
      </c>
    </row>
    <row r="776" spans="1:8" x14ac:dyDescent="0.2">
      <c r="A776" s="3">
        <v>3433</v>
      </c>
      <c r="B776" s="3" t="s">
        <v>824</v>
      </c>
      <c r="C776" s="3" t="s">
        <v>825</v>
      </c>
      <c r="D776" s="3" t="s">
        <v>309</v>
      </c>
      <c r="E776" s="3" t="str">
        <v>Tentlingen</v>
      </c>
      <c r="G776" s="19">
        <v>2740</v>
      </c>
      <c r="H776" s="19" t="s">
        <v>4542</v>
      </c>
    </row>
    <row r="777" spans="1:8" x14ac:dyDescent="0.2">
      <c r="A777" s="3">
        <v>3436</v>
      </c>
      <c r="B777" s="3" t="s">
        <v>826</v>
      </c>
      <c r="C777" s="3" t="s">
        <v>825</v>
      </c>
      <c r="D777" s="3" t="s">
        <v>309</v>
      </c>
      <c r="E777" s="3" t="str">
        <v>Ueberstorf</v>
      </c>
      <c r="G777" s="19">
        <v>2742</v>
      </c>
      <c r="H777" s="19" t="s">
        <v>4542</v>
      </c>
    </row>
    <row r="778" spans="1:8" x14ac:dyDescent="0.2">
      <c r="A778" s="3">
        <v>3437</v>
      </c>
      <c r="B778" s="3" t="s">
        <v>825</v>
      </c>
      <c r="C778" s="3" t="s">
        <v>825</v>
      </c>
      <c r="D778" s="3" t="s">
        <v>309</v>
      </c>
      <c r="E778" s="3" t="str">
        <v>Wünnewil-Flamatt</v>
      </c>
      <c r="G778" s="19">
        <v>2743</v>
      </c>
      <c r="H778" s="19" t="s">
        <v>4542</v>
      </c>
    </row>
    <row r="779" spans="1:8" x14ac:dyDescent="0.2">
      <c r="A779" s="3">
        <v>6197</v>
      </c>
      <c r="B779" s="3" t="s">
        <v>827</v>
      </c>
      <c r="C779" s="3" t="s">
        <v>827</v>
      </c>
      <c r="D779" s="3" t="s">
        <v>309</v>
      </c>
      <c r="E779" s="3" t="str">
        <v>Attalens</v>
      </c>
      <c r="G779" s="19">
        <v>2744</v>
      </c>
      <c r="H779" s="19" t="s">
        <v>4542</v>
      </c>
    </row>
    <row r="780" spans="1:8" x14ac:dyDescent="0.2">
      <c r="A780" s="3">
        <v>3534</v>
      </c>
      <c r="B780" s="3" t="s">
        <v>828</v>
      </c>
      <c r="C780" s="3" t="s">
        <v>828</v>
      </c>
      <c r="D780" s="3" t="s">
        <v>309</v>
      </c>
      <c r="E780" s="3" t="str">
        <v>Bossonnens</v>
      </c>
      <c r="G780" s="19">
        <v>2745</v>
      </c>
      <c r="H780" s="19" t="s">
        <v>4542</v>
      </c>
    </row>
    <row r="781" spans="1:8" x14ac:dyDescent="0.2">
      <c r="A781" s="3">
        <v>3535</v>
      </c>
      <c r="B781" s="3" t="s">
        <v>829</v>
      </c>
      <c r="C781" s="3" t="s">
        <v>828</v>
      </c>
      <c r="D781" s="3" t="s">
        <v>309</v>
      </c>
      <c r="E781" s="3" t="str">
        <v>Châtel-Saint-Denis</v>
      </c>
      <c r="G781" s="19">
        <v>2746</v>
      </c>
      <c r="H781" s="19" t="s">
        <v>4542</v>
      </c>
    </row>
    <row r="782" spans="1:8" x14ac:dyDescent="0.2">
      <c r="A782" s="3">
        <v>3556</v>
      </c>
      <c r="B782" s="3" t="s">
        <v>830</v>
      </c>
      <c r="C782" s="3" t="s">
        <v>830</v>
      </c>
      <c r="D782" s="3" t="s">
        <v>309</v>
      </c>
      <c r="E782" s="3" t="str">
        <v>Granges (Veveyse)</v>
      </c>
      <c r="G782" s="19">
        <v>2747</v>
      </c>
      <c r="H782" s="19" t="s">
        <v>4542</v>
      </c>
    </row>
    <row r="783" spans="1:8" x14ac:dyDescent="0.2">
      <c r="A783" s="3">
        <v>3557</v>
      </c>
      <c r="B783" s="3" t="s">
        <v>831</v>
      </c>
      <c r="C783" s="3" t="s">
        <v>830</v>
      </c>
      <c r="D783" s="3" t="s">
        <v>309</v>
      </c>
      <c r="E783" s="3" t="str">
        <v>Remaufens</v>
      </c>
      <c r="G783" s="19">
        <v>2748</v>
      </c>
      <c r="H783" s="19" t="s">
        <v>4541</v>
      </c>
    </row>
    <row r="784" spans="1:8" x14ac:dyDescent="0.2">
      <c r="A784" s="3">
        <v>3555</v>
      </c>
      <c r="B784" s="3" t="s">
        <v>832</v>
      </c>
      <c r="C784" s="3" t="s">
        <v>832</v>
      </c>
      <c r="D784" s="3" t="s">
        <v>309</v>
      </c>
      <c r="E784" s="3" t="str">
        <v>Saint-Martin (FR)</v>
      </c>
      <c r="G784" s="19">
        <v>2762</v>
      </c>
      <c r="H784" s="19" t="s">
        <v>4542</v>
      </c>
    </row>
    <row r="785" spans="1:8" x14ac:dyDescent="0.2">
      <c r="A785" s="3">
        <v>3633</v>
      </c>
      <c r="B785" s="3" t="s">
        <v>833</v>
      </c>
      <c r="C785" s="3" t="s">
        <v>833</v>
      </c>
      <c r="D785" s="3" t="s">
        <v>309</v>
      </c>
      <c r="E785" s="3" t="str">
        <v>Semsales</v>
      </c>
      <c r="G785" s="19">
        <v>2800</v>
      </c>
      <c r="H785" s="19" t="s">
        <v>4542</v>
      </c>
    </row>
    <row r="786" spans="1:8" x14ac:dyDescent="0.2">
      <c r="A786" s="3">
        <v>3638</v>
      </c>
      <c r="B786" s="3" t="s">
        <v>834</v>
      </c>
      <c r="C786" s="3" t="s">
        <v>834</v>
      </c>
      <c r="D786" s="3" t="s">
        <v>309</v>
      </c>
      <c r="E786" s="3" t="str">
        <v>Le Flon</v>
      </c>
      <c r="G786" s="19">
        <v>2802</v>
      </c>
      <c r="H786" s="19" t="s">
        <v>4542</v>
      </c>
    </row>
    <row r="787" spans="1:8" x14ac:dyDescent="0.2">
      <c r="A787" s="3">
        <v>3615</v>
      </c>
      <c r="B787" s="3" t="s">
        <v>835</v>
      </c>
      <c r="C787" s="3" t="s">
        <v>836</v>
      </c>
      <c r="D787" s="3" t="s">
        <v>309</v>
      </c>
      <c r="E787" s="3" t="str">
        <v>La Verrerie</v>
      </c>
      <c r="G787" s="19">
        <v>2803</v>
      </c>
      <c r="H787" s="19" t="s">
        <v>4542</v>
      </c>
    </row>
    <row r="788" spans="1:8" x14ac:dyDescent="0.2">
      <c r="A788" s="3">
        <v>3619</v>
      </c>
      <c r="B788" s="3" t="s">
        <v>837</v>
      </c>
      <c r="C788" s="3" t="s">
        <v>837</v>
      </c>
      <c r="D788" s="3" t="s">
        <v>309</v>
      </c>
      <c r="E788" s="3" t="str">
        <v>Egerkingen</v>
      </c>
      <c r="G788" s="19">
        <v>2805</v>
      </c>
      <c r="H788" s="19" t="s">
        <v>4542</v>
      </c>
    </row>
    <row r="789" spans="1:8" x14ac:dyDescent="0.2">
      <c r="A789" s="3">
        <v>3617</v>
      </c>
      <c r="B789" s="3" t="s">
        <v>838</v>
      </c>
      <c r="C789" s="3" t="s">
        <v>839</v>
      </c>
      <c r="D789" s="3" t="s">
        <v>309</v>
      </c>
      <c r="E789" s="3" t="str">
        <v>Härkingen</v>
      </c>
      <c r="G789" s="19">
        <v>2806</v>
      </c>
      <c r="H789" s="19" t="s">
        <v>4542</v>
      </c>
    </row>
    <row r="790" spans="1:8" x14ac:dyDescent="0.2">
      <c r="A790" s="3">
        <v>3625</v>
      </c>
      <c r="B790" s="3" t="s">
        <v>840</v>
      </c>
      <c r="C790" s="3" t="s">
        <v>840</v>
      </c>
      <c r="D790" s="3" t="s">
        <v>309</v>
      </c>
      <c r="E790" s="3" t="str">
        <v>Kestenholz</v>
      </c>
      <c r="G790" s="19">
        <v>2807</v>
      </c>
      <c r="H790" s="19" t="s">
        <v>4543</v>
      </c>
    </row>
    <row r="791" spans="1:8" x14ac:dyDescent="0.2">
      <c r="A791" s="3">
        <v>3627</v>
      </c>
      <c r="B791" s="3" t="s">
        <v>841</v>
      </c>
      <c r="C791" s="3" t="s">
        <v>841</v>
      </c>
      <c r="D791" s="3" t="s">
        <v>309</v>
      </c>
      <c r="E791" s="3" t="str">
        <v>Neuendorf</v>
      </c>
      <c r="G791" s="19">
        <v>2812</v>
      </c>
      <c r="H791" s="19" t="s">
        <v>4543</v>
      </c>
    </row>
    <row r="792" spans="1:8" x14ac:dyDescent="0.2">
      <c r="A792" s="3">
        <v>3626</v>
      </c>
      <c r="B792" s="3" t="s">
        <v>842</v>
      </c>
      <c r="C792" s="3" t="s">
        <v>843</v>
      </c>
      <c r="D792" s="3" t="s">
        <v>309</v>
      </c>
      <c r="E792" s="3" t="str">
        <v>Niederbuchsiten</v>
      </c>
      <c r="G792" s="19">
        <v>2813</v>
      </c>
      <c r="H792" s="19" t="s">
        <v>4543</v>
      </c>
    </row>
    <row r="793" spans="1:8" x14ac:dyDescent="0.2">
      <c r="A793" s="3">
        <v>3652</v>
      </c>
      <c r="B793" s="3" t="s">
        <v>843</v>
      </c>
      <c r="C793" s="3" t="s">
        <v>843</v>
      </c>
      <c r="D793" s="3" t="s">
        <v>309</v>
      </c>
      <c r="E793" s="3" t="str">
        <v>Oberbuchsiten</v>
      </c>
      <c r="G793" s="19">
        <v>2814</v>
      </c>
      <c r="H793" s="19" t="s">
        <v>4543</v>
      </c>
    </row>
    <row r="794" spans="1:8" x14ac:dyDescent="0.2">
      <c r="A794" s="3">
        <v>3622</v>
      </c>
      <c r="B794" s="3" t="s">
        <v>844</v>
      </c>
      <c r="C794" s="3" t="s">
        <v>845</v>
      </c>
      <c r="D794" s="3" t="s">
        <v>309</v>
      </c>
      <c r="E794" s="3" t="str">
        <v>Oensingen</v>
      </c>
      <c r="G794" s="19">
        <v>2822</v>
      </c>
      <c r="H794" s="19" t="s">
        <v>4542</v>
      </c>
    </row>
    <row r="795" spans="1:8" x14ac:dyDescent="0.2">
      <c r="A795" s="3">
        <v>3623</v>
      </c>
      <c r="B795" s="3" t="s">
        <v>846</v>
      </c>
      <c r="C795" s="3" t="s">
        <v>847</v>
      </c>
      <c r="D795" s="3" t="s">
        <v>309</v>
      </c>
      <c r="E795" s="3" t="str">
        <v>Wolfwil</v>
      </c>
      <c r="G795" s="19">
        <v>2823</v>
      </c>
      <c r="H795" s="19" t="s">
        <v>4542</v>
      </c>
    </row>
    <row r="796" spans="1:8" x14ac:dyDescent="0.2">
      <c r="A796" s="3">
        <v>3623</v>
      </c>
      <c r="B796" s="3" t="s">
        <v>848</v>
      </c>
      <c r="C796" s="3" t="s">
        <v>847</v>
      </c>
      <c r="D796" s="3" t="s">
        <v>309</v>
      </c>
      <c r="E796" s="3" t="str">
        <v>Aedermannsdorf</v>
      </c>
      <c r="G796" s="19">
        <v>2824</v>
      </c>
      <c r="H796" s="19" t="s">
        <v>4542</v>
      </c>
    </row>
    <row r="797" spans="1:8" x14ac:dyDescent="0.2">
      <c r="A797" s="3">
        <v>3653</v>
      </c>
      <c r="B797" s="3" t="s">
        <v>849</v>
      </c>
      <c r="C797" s="3" t="s">
        <v>849</v>
      </c>
      <c r="D797" s="3" t="s">
        <v>309</v>
      </c>
      <c r="E797" s="3" t="str">
        <v>Balsthal</v>
      </c>
      <c r="G797" s="19">
        <v>2825</v>
      </c>
      <c r="H797" s="19" t="s">
        <v>4542</v>
      </c>
    </row>
    <row r="798" spans="1:8" x14ac:dyDescent="0.2">
      <c r="A798" s="3">
        <v>3638</v>
      </c>
      <c r="B798" s="3" t="s">
        <v>850</v>
      </c>
      <c r="C798" s="3" t="s">
        <v>850</v>
      </c>
      <c r="D798" s="3" t="s">
        <v>309</v>
      </c>
      <c r="E798" s="3" t="str">
        <v>Herbetswil</v>
      </c>
      <c r="G798" s="19">
        <v>2826</v>
      </c>
      <c r="H798" s="19" t="s">
        <v>4542</v>
      </c>
    </row>
    <row r="799" spans="1:8" x14ac:dyDescent="0.2">
      <c r="A799" s="3">
        <v>3654</v>
      </c>
      <c r="B799" s="3" t="s">
        <v>851</v>
      </c>
      <c r="C799" s="3" t="s">
        <v>852</v>
      </c>
      <c r="D799" s="3" t="s">
        <v>309</v>
      </c>
      <c r="E799" s="3" t="str">
        <v>Holderbank (SO)</v>
      </c>
      <c r="G799" s="19">
        <v>2827</v>
      </c>
      <c r="H799" s="19" t="s">
        <v>4542</v>
      </c>
    </row>
    <row r="800" spans="1:8" x14ac:dyDescent="0.2">
      <c r="A800" s="3">
        <v>3655</v>
      </c>
      <c r="B800" s="3" t="s">
        <v>852</v>
      </c>
      <c r="C800" s="3" t="s">
        <v>852</v>
      </c>
      <c r="D800" s="3" t="s">
        <v>309</v>
      </c>
      <c r="E800" s="3" t="str">
        <v>Laupersdorf</v>
      </c>
      <c r="G800" s="19">
        <v>2828</v>
      </c>
      <c r="H800" s="19" t="s">
        <v>4542</v>
      </c>
    </row>
    <row r="801" spans="1:8" x14ac:dyDescent="0.2">
      <c r="A801" s="3">
        <v>3656</v>
      </c>
      <c r="B801" s="3" t="s">
        <v>853</v>
      </c>
      <c r="C801" s="3" t="s">
        <v>852</v>
      </c>
      <c r="D801" s="3" t="s">
        <v>309</v>
      </c>
      <c r="E801" s="3" t="str">
        <v>Matzendorf</v>
      </c>
      <c r="G801" s="19">
        <v>2829</v>
      </c>
      <c r="H801" s="19" t="s">
        <v>4542</v>
      </c>
    </row>
    <row r="802" spans="1:8" x14ac:dyDescent="0.2">
      <c r="A802" s="3">
        <v>3656</v>
      </c>
      <c r="B802" s="3" t="s">
        <v>854</v>
      </c>
      <c r="C802" s="3" t="s">
        <v>852</v>
      </c>
      <c r="D802" s="3" t="s">
        <v>309</v>
      </c>
      <c r="E802" s="3" t="str">
        <v>Mümliswil-Ramiswil</v>
      </c>
      <c r="G802" s="19">
        <v>2830</v>
      </c>
      <c r="H802" s="19" t="s">
        <v>4542</v>
      </c>
    </row>
    <row r="803" spans="1:8" x14ac:dyDescent="0.2">
      <c r="A803" s="3">
        <v>3656</v>
      </c>
      <c r="B803" s="3" t="s">
        <v>855</v>
      </c>
      <c r="C803" s="3" t="s">
        <v>852</v>
      </c>
      <c r="D803" s="3" t="s">
        <v>309</v>
      </c>
      <c r="E803" s="3" t="str">
        <v>Welschenrohr-Gänsbrunnen</v>
      </c>
      <c r="G803" s="19">
        <v>2832</v>
      </c>
      <c r="H803" s="19" t="s">
        <v>4542</v>
      </c>
    </row>
    <row r="804" spans="1:8" x14ac:dyDescent="0.2">
      <c r="A804" s="3">
        <v>3657</v>
      </c>
      <c r="B804" s="3" t="s">
        <v>856</v>
      </c>
      <c r="C804" s="3" t="s">
        <v>852</v>
      </c>
      <c r="D804" s="3" t="s">
        <v>309</v>
      </c>
      <c r="E804" s="3" t="str">
        <v>Biezwil</v>
      </c>
      <c r="G804" s="19">
        <v>2842</v>
      </c>
      <c r="H804" s="19" t="s">
        <v>4542</v>
      </c>
    </row>
    <row r="805" spans="1:8" x14ac:dyDescent="0.2">
      <c r="A805" s="3">
        <v>3658</v>
      </c>
      <c r="B805" s="3" t="s">
        <v>857</v>
      </c>
      <c r="C805" s="3" t="s">
        <v>852</v>
      </c>
      <c r="D805" s="3" t="s">
        <v>309</v>
      </c>
      <c r="E805" s="3" t="str">
        <v>Lüterkofen-Ichertswil</v>
      </c>
      <c r="G805" s="19">
        <v>2843</v>
      </c>
      <c r="H805" s="19" t="s">
        <v>4542</v>
      </c>
    </row>
    <row r="806" spans="1:8" x14ac:dyDescent="0.2">
      <c r="A806" s="3">
        <v>3612</v>
      </c>
      <c r="B806" s="3" t="s">
        <v>858</v>
      </c>
      <c r="C806" s="3" t="s">
        <v>858</v>
      </c>
      <c r="D806" s="3" t="s">
        <v>309</v>
      </c>
      <c r="E806" s="3" t="str">
        <v>Lüterswil-Gächliwil</v>
      </c>
      <c r="G806" s="19">
        <v>2852</v>
      </c>
      <c r="H806" s="19" t="s">
        <v>4542</v>
      </c>
    </row>
    <row r="807" spans="1:8" x14ac:dyDescent="0.2">
      <c r="A807" s="3">
        <v>3613</v>
      </c>
      <c r="B807" s="3" t="s">
        <v>858</v>
      </c>
      <c r="C807" s="3" t="s">
        <v>858</v>
      </c>
      <c r="D807" s="3" t="s">
        <v>309</v>
      </c>
      <c r="E807" s="3" t="str">
        <v>Messen</v>
      </c>
      <c r="G807" s="19">
        <v>2853</v>
      </c>
      <c r="H807" s="19" t="s">
        <v>4542</v>
      </c>
    </row>
    <row r="808" spans="1:8" x14ac:dyDescent="0.2">
      <c r="A808" s="3">
        <v>3624</v>
      </c>
      <c r="B808" s="3" t="s">
        <v>859</v>
      </c>
      <c r="C808" s="3" t="s">
        <v>858</v>
      </c>
      <c r="D808" s="3" t="s">
        <v>309</v>
      </c>
      <c r="E808" s="3" t="str">
        <v>Schnottwil</v>
      </c>
      <c r="G808" s="19">
        <v>2854</v>
      </c>
      <c r="H808" s="19" t="s">
        <v>4542</v>
      </c>
    </row>
    <row r="809" spans="1:8" x14ac:dyDescent="0.2">
      <c r="A809" s="3">
        <v>3623</v>
      </c>
      <c r="B809" s="3" t="s">
        <v>860</v>
      </c>
      <c r="C809" s="3" t="s">
        <v>861</v>
      </c>
      <c r="D809" s="3" t="s">
        <v>309</v>
      </c>
      <c r="E809" s="3" t="str">
        <v>Unterramsern</v>
      </c>
      <c r="G809" s="19">
        <v>2855</v>
      </c>
      <c r="H809" s="19" t="s">
        <v>4542</v>
      </c>
    </row>
    <row r="810" spans="1:8" x14ac:dyDescent="0.2">
      <c r="A810" s="3">
        <v>3634</v>
      </c>
      <c r="B810" s="3" t="s">
        <v>862</v>
      </c>
      <c r="C810" s="3" t="s">
        <v>862</v>
      </c>
      <c r="D810" s="3" t="s">
        <v>309</v>
      </c>
      <c r="E810" s="3" t="str">
        <v>Lüsslingen-Nennigkofen</v>
      </c>
      <c r="G810" s="19">
        <v>2856</v>
      </c>
      <c r="H810" s="19" t="s">
        <v>4542</v>
      </c>
    </row>
    <row r="811" spans="1:8" x14ac:dyDescent="0.2">
      <c r="A811" s="3">
        <v>3600</v>
      </c>
      <c r="B811" s="3" t="s">
        <v>863</v>
      </c>
      <c r="C811" s="3" t="s">
        <v>863</v>
      </c>
      <c r="D811" s="3" t="s">
        <v>309</v>
      </c>
      <c r="E811" s="3" t="str">
        <v>Buchegg</v>
      </c>
      <c r="G811" s="19">
        <v>2857</v>
      </c>
      <c r="H811" s="19" t="s">
        <v>4542</v>
      </c>
    </row>
    <row r="812" spans="1:8" x14ac:dyDescent="0.2">
      <c r="A812" s="3">
        <v>3603</v>
      </c>
      <c r="B812" s="3" t="s">
        <v>863</v>
      </c>
      <c r="C812" s="3" t="s">
        <v>863</v>
      </c>
      <c r="D812" s="3" t="s">
        <v>309</v>
      </c>
      <c r="E812" s="3" t="str">
        <v>Bättwil</v>
      </c>
      <c r="G812" s="19">
        <v>2863</v>
      </c>
      <c r="H812" s="19" t="s">
        <v>4542</v>
      </c>
    </row>
    <row r="813" spans="1:8" x14ac:dyDescent="0.2">
      <c r="A813" s="3">
        <v>3604</v>
      </c>
      <c r="B813" s="3" t="s">
        <v>863</v>
      </c>
      <c r="C813" s="3" t="s">
        <v>863</v>
      </c>
      <c r="D813" s="3" t="s">
        <v>309</v>
      </c>
      <c r="E813" s="3" t="str">
        <v>Büren (SO)</v>
      </c>
      <c r="G813" s="19">
        <v>2864</v>
      </c>
      <c r="H813" s="19" t="s">
        <v>4542</v>
      </c>
    </row>
    <row r="814" spans="1:8" x14ac:dyDescent="0.2">
      <c r="A814" s="3">
        <v>3608</v>
      </c>
      <c r="B814" s="3" t="s">
        <v>863</v>
      </c>
      <c r="C814" s="3" t="s">
        <v>863</v>
      </c>
      <c r="D814" s="3" t="s">
        <v>309</v>
      </c>
      <c r="E814" s="3" t="str">
        <v>Dornach</v>
      </c>
      <c r="G814" s="19">
        <v>2873</v>
      </c>
      <c r="H814" s="19" t="s">
        <v>4541</v>
      </c>
    </row>
    <row r="815" spans="1:8" x14ac:dyDescent="0.2">
      <c r="A815" s="3">
        <v>3624</v>
      </c>
      <c r="B815" s="3" t="s">
        <v>864</v>
      </c>
      <c r="C815" s="3" t="s">
        <v>863</v>
      </c>
      <c r="D815" s="3" t="s">
        <v>309</v>
      </c>
      <c r="E815" s="3" t="str">
        <v>Gempen</v>
      </c>
      <c r="G815" s="19">
        <v>2882</v>
      </c>
      <c r="H815" s="19" t="s">
        <v>4542</v>
      </c>
    </row>
    <row r="816" spans="1:8" x14ac:dyDescent="0.2">
      <c r="A816" s="3">
        <v>3645</v>
      </c>
      <c r="B816" s="3" t="s">
        <v>865</v>
      </c>
      <c r="C816" s="3" t="s">
        <v>863</v>
      </c>
      <c r="D816" s="3" t="s">
        <v>309</v>
      </c>
      <c r="E816" s="3" t="str">
        <v>Hochwald</v>
      </c>
      <c r="G816" s="19">
        <v>2883</v>
      </c>
      <c r="H816" s="19" t="s">
        <v>4541</v>
      </c>
    </row>
    <row r="817" spans="1:8" x14ac:dyDescent="0.2">
      <c r="A817" s="3">
        <v>3635</v>
      </c>
      <c r="B817" s="3" t="s">
        <v>866</v>
      </c>
      <c r="C817" s="3" t="s">
        <v>866</v>
      </c>
      <c r="D817" s="3" t="s">
        <v>309</v>
      </c>
      <c r="E817" s="3" t="str">
        <v>Hofstetten-Flüh</v>
      </c>
      <c r="G817" s="19">
        <v>2884</v>
      </c>
      <c r="H817" s="19" t="s">
        <v>4541</v>
      </c>
    </row>
    <row r="818" spans="1:8" x14ac:dyDescent="0.2">
      <c r="A818" s="3">
        <v>3661</v>
      </c>
      <c r="B818" s="3" t="s">
        <v>867</v>
      </c>
      <c r="C818" s="3" t="s">
        <v>867</v>
      </c>
      <c r="D818" s="3" t="s">
        <v>309</v>
      </c>
      <c r="E818" s="3" t="str">
        <v>Metzerlen-Mariastein</v>
      </c>
      <c r="G818" s="19">
        <v>2885</v>
      </c>
      <c r="H818" s="19" t="s">
        <v>4541</v>
      </c>
    </row>
    <row r="819" spans="1:8" x14ac:dyDescent="0.2">
      <c r="A819" s="3">
        <v>3614</v>
      </c>
      <c r="B819" s="3" t="s">
        <v>868</v>
      </c>
      <c r="C819" s="3" t="s">
        <v>868</v>
      </c>
      <c r="D819" s="3" t="s">
        <v>309</v>
      </c>
      <c r="E819" s="3" t="str">
        <v>Nuglar-St. Pantaleon</v>
      </c>
      <c r="G819" s="19">
        <v>2886</v>
      </c>
      <c r="H819" s="19" t="s">
        <v>4541</v>
      </c>
    </row>
    <row r="820" spans="1:8" x14ac:dyDescent="0.2">
      <c r="A820" s="3">
        <v>3616</v>
      </c>
      <c r="B820" s="3" t="s">
        <v>869</v>
      </c>
      <c r="C820" s="3" t="s">
        <v>868</v>
      </c>
      <c r="D820" s="3" t="s">
        <v>309</v>
      </c>
      <c r="E820" s="3" t="str">
        <v>Rodersdorf</v>
      </c>
      <c r="G820" s="19">
        <v>2887</v>
      </c>
      <c r="H820" s="19" t="s">
        <v>4541</v>
      </c>
    </row>
    <row r="821" spans="1:8" x14ac:dyDescent="0.2">
      <c r="A821" s="3">
        <v>3618</v>
      </c>
      <c r="B821" s="3" t="s">
        <v>870</v>
      </c>
      <c r="C821" s="3" t="s">
        <v>871</v>
      </c>
      <c r="D821" s="3" t="s">
        <v>309</v>
      </c>
      <c r="E821" s="3" t="str">
        <v>Seewen</v>
      </c>
      <c r="G821" s="19">
        <v>2888</v>
      </c>
      <c r="H821" s="19" t="s">
        <v>4541</v>
      </c>
    </row>
    <row r="822" spans="1:8" x14ac:dyDescent="0.2">
      <c r="A822" s="3">
        <v>3645</v>
      </c>
      <c r="B822" s="3" t="s">
        <v>872</v>
      </c>
      <c r="C822" s="3" t="s">
        <v>872</v>
      </c>
      <c r="D822" s="3" t="s">
        <v>309</v>
      </c>
      <c r="E822" s="3" t="str">
        <v>Witterswil</v>
      </c>
      <c r="G822" s="19">
        <v>2889</v>
      </c>
      <c r="H822" s="19" t="s">
        <v>4541</v>
      </c>
    </row>
    <row r="823" spans="1:8" x14ac:dyDescent="0.2">
      <c r="A823" s="3">
        <v>3636</v>
      </c>
      <c r="B823" s="3" t="s">
        <v>873</v>
      </c>
      <c r="C823" s="3" t="s">
        <v>874</v>
      </c>
      <c r="D823" s="3" t="s">
        <v>309</v>
      </c>
      <c r="E823" s="3" t="str">
        <v>Hauenstein-Ifenthal</v>
      </c>
      <c r="G823" s="19">
        <v>2900</v>
      </c>
      <c r="H823" s="19" t="s">
        <v>4543</v>
      </c>
    </row>
    <row r="824" spans="1:8" x14ac:dyDescent="0.2">
      <c r="A824" s="3">
        <v>3636</v>
      </c>
      <c r="B824" s="3" t="s">
        <v>875</v>
      </c>
      <c r="C824" s="3" t="s">
        <v>874</v>
      </c>
      <c r="D824" s="3" t="s">
        <v>309</v>
      </c>
      <c r="E824" s="3" t="str">
        <v>Kienberg</v>
      </c>
      <c r="G824" s="19">
        <v>2902</v>
      </c>
      <c r="H824" s="19" t="s">
        <v>4543</v>
      </c>
    </row>
    <row r="825" spans="1:8" x14ac:dyDescent="0.2">
      <c r="A825" s="3">
        <v>3416</v>
      </c>
      <c r="B825" s="3" t="s">
        <v>876</v>
      </c>
      <c r="C825" s="3" t="s">
        <v>876</v>
      </c>
      <c r="D825" s="3" t="s">
        <v>309</v>
      </c>
      <c r="E825" s="3" t="str">
        <v>Lostorf</v>
      </c>
      <c r="G825" s="19">
        <v>2903</v>
      </c>
      <c r="H825" s="19" t="s">
        <v>4543</v>
      </c>
    </row>
    <row r="826" spans="1:8" x14ac:dyDescent="0.2">
      <c r="A826" s="3">
        <v>3462</v>
      </c>
      <c r="B826" s="3" t="s">
        <v>877</v>
      </c>
      <c r="C826" s="3" t="s">
        <v>876</v>
      </c>
      <c r="D826" s="3" t="s">
        <v>309</v>
      </c>
      <c r="E826" s="3" t="str">
        <v>Niedergösgen</v>
      </c>
      <c r="G826" s="19">
        <v>2904</v>
      </c>
      <c r="H826" s="19" t="s">
        <v>4543</v>
      </c>
    </row>
    <row r="827" spans="1:8" x14ac:dyDescent="0.2">
      <c r="A827" s="3">
        <v>3463</v>
      </c>
      <c r="B827" s="3" t="s">
        <v>878</v>
      </c>
      <c r="C827" s="3" t="s">
        <v>876</v>
      </c>
      <c r="D827" s="3" t="s">
        <v>309</v>
      </c>
      <c r="E827" s="3" t="str">
        <v>Obergösgen</v>
      </c>
      <c r="G827" s="19">
        <v>2905</v>
      </c>
      <c r="H827" s="19" t="s">
        <v>4543</v>
      </c>
    </row>
    <row r="828" spans="1:8" x14ac:dyDescent="0.2">
      <c r="A828" s="3">
        <v>3465</v>
      </c>
      <c r="B828" s="3" t="s">
        <v>879</v>
      </c>
      <c r="C828" s="3" t="s">
        <v>879</v>
      </c>
      <c r="D828" s="3" t="s">
        <v>309</v>
      </c>
      <c r="E828" s="3" t="str">
        <v>Stüsslingen</v>
      </c>
      <c r="G828" s="19">
        <v>2906</v>
      </c>
      <c r="H828" s="19" t="s">
        <v>4543</v>
      </c>
    </row>
    <row r="829" spans="1:8" x14ac:dyDescent="0.2">
      <c r="A829" s="3">
        <v>4952</v>
      </c>
      <c r="B829" s="3" t="s">
        <v>880</v>
      </c>
      <c r="C829" s="3" t="s">
        <v>880</v>
      </c>
      <c r="D829" s="3" t="s">
        <v>309</v>
      </c>
      <c r="E829" s="3" t="str">
        <v>Trimbach</v>
      </c>
      <c r="G829" s="19">
        <v>2907</v>
      </c>
      <c r="H829" s="19" t="s">
        <v>4543</v>
      </c>
    </row>
    <row r="830" spans="1:8" x14ac:dyDescent="0.2">
      <c r="A830" s="3">
        <v>4950</v>
      </c>
      <c r="B830" s="3" t="s">
        <v>881</v>
      </c>
      <c r="C830" s="3" t="s">
        <v>881</v>
      </c>
      <c r="D830" s="3" t="s">
        <v>309</v>
      </c>
      <c r="E830" s="3" t="str">
        <v>Winznau</v>
      </c>
      <c r="G830" s="19">
        <v>2908</v>
      </c>
      <c r="H830" s="19" t="s">
        <v>4543</v>
      </c>
    </row>
    <row r="831" spans="1:8" x14ac:dyDescent="0.2">
      <c r="A831" s="3">
        <v>4953</v>
      </c>
      <c r="B831" s="3" t="s">
        <v>882</v>
      </c>
      <c r="C831" s="3" t="s">
        <v>881</v>
      </c>
      <c r="D831" s="3" t="s">
        <v>309</v>
      </c>
      <c r="E831" s="3" t="str">
        <v>Wisen (SO)</v>
      </c>
      <c r="G831" s="19">
        <v>2912</v>
      </c>
      <c r="H831" s="19" t="s">
        <v>4543</v>
      </c>
    </row>
    <row r="832" spans="1:8" x14ac:dyDescent="0.2">
      <c r="A832" s="3">
        <v>3432</v>
      </c>
      <c r="B832" s="3" t="s">
        <v>883</v>
      </c>
      <c r="C832" s="3" t="s">
        <v>884</v>
      </c>
      <c r="D832" s="3" t="s">
        <v>309</v>
      </c>
      <c r="E832" s="3" t="str">
        <v>Erlinsbach (SO)</v>
      </c>
      <c r="G832" s="19">
        <v>2914</v>
      </c>
      <c r="H832" s="19" t="s">
        <v>4543</v>
      </c>
    </row>
    <row r="833" spans="1:8" x14ac:dyDescent="0.2">
      <c r="A833" s="3">
        <v>3435</v>
      </c>
      <c r="B833" s="3" t="s">
        <v>885</v>
      </c>
      <c r="C833" s="3" t="s">
        <v>884</v>
      </c>
      <c r="D833" s="3" t="s">
        <v>309</v>
      </c>
      <c r="E833" s="3" t="str">
        <v>Aeschi (SO)</v>
      </c>
      <c r="G833" s="19">
        <v>2915</v>
      </c>
      <c r="H833" s="19" t="s">
        <v>4543</v>
      </c>
    </row>
    <row r="834" spans="1:8" x14ac:dyDescent="0.2">
      <c r="A834" s="3">
        <v>3439</v>
      </c>
      <c r="B834" s="3" t="s">
        <v>886</v>
      </c>
      <c r="C834" s="3" t="s">
        <v>884</v>
      </c>
      <c r="D834" s="3" t="s">
        <v>309</v>
      </c>
      <c r="E834" s="3" t="str">
        <v>Biberist</v>
      </c>
      <c r="G834" s="19">
        <v>2916</v>
      </c>
      <c r="H834" s="19" t="s">
        <v>4543</v>
      </c>
    </row>
    <row r="835" spans="1:8" x14ac:dyDescent="0.2">
      <c r="A835" s="3">
        <v>3452</v>
      </c>
      <c r="B835" s="3" t="s">
        <v>887</v>
      </c>
      <c r="C835" s="3" t="s">
        <v>884</v>
      </c>
      <c r="D835" s="3" t="s">
        <v>309</v>
      </c>
      <c r="E835" s="3" t="str">
        <v>Bolken</v>
      </c>
      <c r="G835" s="19">
        <v>2922</v>
      </c>
      <c r="H835" s="19" t="s">
        <v>4543</v>
      </c>
    </row>
    <row r="836" spans="1:8" x14ac:dyDescent="0.2">
      <c r="A836" s="3">
        <v>3415</v>
      </c>
      <c r="B836" s="3" t="s">
        <v>888</v>
      </c>
      <c r="C836" s="3" t="s">
        <v>889</v>
      </c>
      <c r="D836" s="3" t="s">
        <v>309</v>
      </c>
      <c r="E836" s="3" t="str">
        <v>Deitingen</v>
      </c>
      <c r="G836" s="19">
        <v>2923</v>
      </c>
      <c r="H836" s="19" t="s">
        <v>4543</v>
      </c>
    </row>
    <row r="837" spans="1:8" x14ac:dyDescent="0.2">
      <c r="A837" s="3">
        <v>3417</v>
      </c>
      <c r="B837" s="3" t="s">
        <v>889</v>
      </c>
      <c r="C837" s="3" t="s">
        <v>889</v>
      </c>
      <c r="D837" s="3" t="s">
        <v>309</v>
      </c>
      <c r="E837" s="3" t="str">
        <v>Derendingen</v>
      </c>
      <c r="G837" s="19">
        <v>2924</v>
      </c>
      <c r="H837" s="19" t="s">
        <v>4543</v>
      </c>
    </row>
    <row r="838" spans="1:8" x14ac:dyDescent="0.2">
      <c r="A838" s="3">
        <v>3418</v>
      </c>
      <c r="B838" s="3" t="s">
        <v>890</v>
      </c>
      <c r="C838" s="3" t="s">
        <v>889</v>
      </c>
      <c r="D838" s="3" t="s">
        <v>309</v>
      </c>
      <c r="E838" s="3" t="str">
        <v>Etziken</v>
      </c>
      <c r="G838" s="19">
        <v>2925</v>
      </c>
      <c r="H838" s="19" t="s">
        <v>4543</v>
      </c>
    </row>
    <row r="839" spans="1:8" x14ac:dyDescent="0.2">
      <c r="A839" s="3">
        <v>3454</v>
      </c>
      <c r="B839" s="3" t="s">
        <v>891</v>
      </c>
      <c r="C839" s="3" t="s">
        <v>891</v>
      </c>
      <c r="D839" s="3" t="s">
        <v>309</v>
      </c>
      <c r="E839" s="3" t="str">
        <v>Gerlafingen</v>
      </c>
      <c r="G839" s="19">
        <v>2926</v>
      </c>
      <c r="H839" s="19" t="s">
        <v>4543</v>
      </c>
    </row>
    <row r="840" spans="1:8" x14ac:dyDescent="0.2">
      <c r="A840" s="3">
        <v>3455</v>
      </c>
      <c r="B840" s="3" t="s">
        <v>892</v>
      </c>
      <c r="C840" s="3" t="s">
        <v>891</v>
      </c>
      <c r="D840" s="3" t="s">
        <v>309</v>
      </c>
      <c r="E840" s="3" t="str">
        <v>Halten</v>
      </c>
      <c r="G840" s="19">
        <v>2932</v>
      </c>
      <c r="H840" s="19" t="s">
        <v>4543</v>
      </c>
    </row>
    <row r="841" spans="1:8" x14ac:dyDescent="0.2">
      <c r="A841" s="3">
        <v>3457</v>
      </c>
      <c r="B841" s="3" t="s">
        <v>893</v>
      </c>
      <c r="C841" s="3" t="s">
        <v>891</v>
      </c>
      <c r="D841" s="3" t="s">
        <v>309</v>
      </c>
      <c r="E841" s="3" t="str">
        <v>Horriwil</v>
      </c>
      <c r="G841" s="19">
        <v>2933</v>
      </c>
      <c r="H841" s="19" t="s">
        <v>4543</v>
      </c>
    </row>
    <row r="842" spans="1:8" x14ac:dyDescent="0.2">
      <c r="A842" s="3">
        <v>3453</v>
      </c>
      <c r="B842" s="3" t="s">
        <v>894</v>
      </c>
      <c r="C842" s="3" t="s">
        <v>895</v>
      </c>
      <c r="D842" s="3" t="s">
        <v>309</v>
      </c>
      <c r="E842" s="3" t="str">
        <v>Hüniken</v>
      </c>
      <c r="G842" s="19">
        <v>2935</v>
      </c>
      <c r="H842" s="19" t="s">
        <v>4543</v>
      </c>
    </row>
    <row r="843" spans="1:8" x14ac:dyDescent="0.2">
      <c r="A843" s="3">
        <v>3456</v>
      </c>
      <c r="B843" s="3" t="s">
        <v>895</v>
      </c>
      <c r="C843" s="3" t="s">
        <v>895</v>
      </c>
      <c r="D843" s="3" t="s">
        <v>309</v>
      </c>
      <c r="E843" s="3" t="str">
        <v>Kriegstetten</v>
      </c>
      <c r="G843" s="19">
        <v>2942</v>
      </c>
      <c r="H843" s="19" t="s">
        <v>4543</v>
      </c>
    </row>
    <row r="844" spans="1:8" x14ac:dyDescent="0.2">
      <c r="A844" s="3">
        <v>3464</v>
      </c>
      <c r="B844" s="3" t="s">
        <v>896</v>
      </c>
      <c r="C844" s="3" t="s">
        <v>897</v>
      </c>
      <c r="D844" s="3" t="s">
        <v>309</v>
      </c>
      <c r="E844" s="3" t="str">
        <v>Lohn-Ammannsegg</v>
      </c>
      <c r="G844" s="19">
        <v>2943</v>
      </c>
      <c r="H844" s="19" t="s">
        <v>4543</v>
      </c>
    </row>
    <row r="845" spans="1:8" x14ac:dyDescent="0.2">
      <c r="A845" s="3">
        <v>4942</v>
      </c>
      <c r="B845" s="3" t="s">
        <v>898</v>
      </c>
      <c r="C845" s="3" t="s">
        <v>897</v>
      </c>
      <c r="D845" s="3" t="s">
        <v>309</v>
      </c>
      <c r="E845" s="3" t="str">
        <v>Luterbach</v>
      </c>
      <c r="G845" s="19">
        <v>2944</v>
      </c>
      <c r="H845" s="19" t="s">
        <v>4543</v>
      </c>
    </row>
    <row r="846" spans="1:8" x14ac:dyDescent="0.2">
      <c r="A846" s="3">
        <v>4954</v>
      </c>
      <c r="B846" s="3" t="s">
        <v>899</v>
      </c>
      <c r="C846" s="3" t="s">
        <v>899</v>
      </c>
      <c r="D846" s="3" t="s">
        <v>309</v>
      </c>
      <c r="E846" s="3" t="str">
        <v>Obergerlafingen</v>
      </c>
      <c r="G846" s="19">
        <v>2946</v>
      </c>
      <c r="H846" s="19" t="s">
        <v>4543</v>
      </c>
    </row>
    <row r="847" spans="1:8" x14ac:dyDescent="0.2">
      <c r="A847" s="3">
        <v>4536</v>
      </c>
      <c r="B847" s="3" t="s">
        <v>900</v>
      </c>
      <c r="C847" s="3" t="s">
        <v>900</v>
      </c>
      <c r="D847" s="3" t="s">
        <v>309</v>
      </c>
      <c r="E847" s="3" t="str">
        <v>Oekingen</v>
      </c>
      <c r="G847" s="19">
        <v>2947</v>
      </c>
      <c r="H847" s="19" t="s">
        <v>4543</v>
      </c>
    </row>
    <row r="848" spans="1:8" x14ac:dyDescent="0.2">
      <c r="A848" s="3">
        <v>3376</v>
      </c>
      <c r="B848" s="3" t="s">
        <v>901</v>
      </c>
      <c r="C848" s="3" t="s">
        <v>901</v>
      </c>
      <c r="D848" s="3" t="s">
        <v>309</v>
      </c>
      <c r="E848" s="3" t="str">
        <v>Recherswil</v>
      </c>
      <c r="G848" s="19">
        <v>2950</v>
      </c>
      <c r="H848" s="19" t="s">
        <v>4543</v>
      </c>
    </row>
    <row r="849" spans="1:8" x14ac:dyDescent="0.2">
      <c r="A849" s="3">
        <v>3366</v>
      </c>
      <c r="B849" s="3" t="s">
        <v>902</v>
      </c>
      <c r="C849" s="3" t="s">
        <v>902</v>
      </c>
      <c r="D849" s="3" t="s">
        <v>309</v>
      </c>
      <c r="E849" s="3" t="str">
        <v>Subingen</v>
      </c>
      <c r="G849" s="19">
        <v>2952</v>
      </c>
      <c r="H849" s="19" t="s">
        <v>4543</v>
      </c>
    </row>
    <row r="850" spans="1:8" x14ac:dyDescent="0.2">
      <c r="A850" s="3">
        <v>3366</v>
      </c>
      <c r="B850" s="3" t="s">
        <v>903</v>
      </c>
      <c r="C850" s="3" t="s">
        <v>902</v>
      </c>
      <c r="D850" s="3" t="s">
        <v>309</v>
      </c>
      <c r="E850" s="3" t="str">
        <v>Zuchwil</v>
      </c>
      <c r="G850" s="19">
        <v>2953</v>
      </c>
      <c r="H850" s="19" t="s">
        <v>4543</v>
      </c>
    </row>
    <row r="851" spans="1:8" x14ac:dyDescent="0.2">
      <c r="A851" s="3">
        <v>4539</v>
      </c>
      <c r="B851" s="3" t="s">
        <v>904</v>
      </c>
      <c r="C851" s="3" t="s">
        <v>904</v>
      </c>
      <c r="D851" s="3" t="s">
        <v>309</v>
      </c>
      <c r="E851" s="3" t="str">
        <v>Drei Höfe</v>
      </c>
      <c r="G851" s="19">
        <v>2954</v>
      </c>
      <c r="H851" s="19" t="s">
        <v>4543</v>
      </c>
    </row>
    <row r="852" spans="1:8" x14ac:dyDescent="0.2">
      <c r="A852" s="3">
        <v>3376</v>
      </c>
      <c r="B852" s="3" t="s">
        <v>905</v>
      </c>
      <c r="C852" s="3" t="s">
        <v>905</v>
      </c>
      <c r="D852" s="3" t="s">
        <v>309</v>
      </c>
      <c r="E852" s="3" t="str">
        <v>Balm bei Günsberg</v>
      </c>
      <c r="G852" s="19">
        <v>3004</v>
      </c>
      <c r="H852" s="19" t="s">
        <v>4537</v>
      </c>
    </row>
    <row r="853" spans="1:8" x14ac:dyDescent="0.2">
      <c r="A853" s="3">
        <v>3372</v>
      </c>
      <c r="B853" s="3" t="s">
        <v>906</v>
      </c>
      <c r="C853" s="3" t="s">
        <v>907</v>
      </c>
      <c r="D853" s="3" t="s">
        <v>309</v>
      </c>
      <c r="E853" s="3" t="str">
        <v>Bellach</v>
      </c>
      <c r="G853" s="19">
        <v>3005</v>
      </c>
      <c r="H853" s="19" t="s">
        <v>4537</v>
      </c>
    </row>
    <row r="854" spans="1:8" x14ac:dyDescent="0.2">
      <c r="A854" s="3">
        <v>3373</v>
      </c>
      <c r="B854" s="3" t="s">
        <v>908</v>
      </c>
      <c r="C854" s="3" t="s">
        <v>907</v>
      </c>
      <c r="D854" s="3" t="s">
        <v>309</v>
      </c>
      <c r="E854" s="3" t="str">
        <v>Bettlach</v>
      </c>
      <c r="G854" s="19">
        <v>3006</v>
      </c>
      <c r="H854" s="19" t="s">
        <v>4537</v>
      </c>
    </row>
    <row r="855" spans="1:8" x14ac:dyDescent="0.2">
      <c r="A855" s="3">
        <v>3373</v>
      </c>
      <c r="B855" s="3" t="s">
        <v>907</v>
      </c>
      <c r="C855" s="3" t="s">
        <v>907</v>
      </c>
      <c r="D855" s="3" t="s">
        <v>309</v>
      </c>
      <c r="E855" s="3" t="str">
        <v>Feldbrunnen-St. Niklaus</v>
      </c>
      <c r="G855" s="19">
        <v>3007</v>
      </c>
      <c r="H855" s="19" t="s">
        <v>4537</v>
      </c>
    </row>
    <row r="856" spans="1:8" x14ac:dyDescent="0.2">
      <c r="A856" s="3">
        <v>3360</v>
      </c>
      <c r="B856" s="3" t="s">
        <v>909</v>
      </c>
      <c r="C856" s="3" t="s">
        <v>909</v>
      </c>
      <c r="D856" s="3" t="s">
        <v>309</v>
      </c>
      <c r="E856" s="3" t="str">
        <v>Flumenthal</v>
      </c>
      <c r="G856" s="19">
        <v>3008</v>
      </c>
      <c r="H856" s="19" t="s">
        <v>4537</v>
      </c>
    </row>
    <row r="857" spans="1:8" x14ac:dyDescent="0.2">
      <c r="A857" s="3">
        <v>3363</v>
      </c>
      <c r="B857" s="3" t="s">
        <v>910</v>
      </c>
      <c r="C857" s="3" t="s">
        <v>909</v>
      </c>
      <c r="D857" s="3" t="s">
        <v>309</v>
      </c>
      <c r="E857" s="3" t="str">
        <v>Grenchen</v>
      </c>
      <c r="G857" s="19">
        <v>3010</v>
      </c>
      <c r="H857" s="19" t="s">
        <v>4537</v>
      </c>
    </row>
    <row r="858" spans="1:8" x14ac:dyDescent="0.2">
      <c r="A858" s="3">
        <v>3375</v>
      </c>
      <c r="B858" s="3" t="s">
        <v>911</v>
      </c>
      <c r="C858" s="3" t="s">
        <v>911</v>
      </c>
      <c r="D858" s="3" t="s">
        <v>309</v>
      </c>
      <c r="E858" s="3" t="str">
        <v>Günsberg</v>
      </c>
      <c r="G858" s="19">
        <v>3011</v>
      </c>
      <c r="H858" s="19" t="s">
        <v>4537</v>
      </c>
    </row>
    <row r="859" spans="1:8" x14ac:dyDescent="0.2">
      <c r="A859" s="3">
        <v>4704</v>
      </c>
      <c r="B859" s="3" t="s">
        <v>912</v>
      </c>
      <c r="C859" s="3" t="s">
        <v>912</v>
      </c>
      <c r="D859" s="3" t="s">
        <v>309</v>
      </c>
      <c r="E859" s="3" t="str">
        <v>Hubersdorf</v>
      </c>
      <c r="G859" s="19">
        <v>3012</v>
      </c>
      <c r="H859" s="19" t="s">
        <v>4537</v>
      </c>
    </row>
    <row r="860" spans="1:8" x14ac:dyDescent="0.2">
      <c r="A860" s="3">
        <v>4704</v>
      </c>
      <c r="B860" s="3" t="s">
        <v>913</v>
      </c>
      <c r="C860" s="3" t="s">
        <v>912</v>
      </c>
      <c r="D860" s="3" t="s">
        <v>309</v>
      </c>
      <c r="E860" s="3" t="str">
        <v>Kammersrohr</v>
      </c>
      <c r="G860" s="19">
        <v>3013</v>
      </c>
      <c r="H860" s="19" t="s">
        <v>4537</v>
      </c>
    </row>
    <row r="861" spans="1:8" x14ac:dyDescent="0.2">
      <c r="A861" s="3">
        <v>3362</v>
      </c>
      <c r="B861" s="3" t="s">
        <v>914</v>
      </c>
      <c r="C861" s="3" t="s">
        <v>914</v>
      </c>
      <c r="D861" s="3" t="s">
        <v>309</v>
      </c>
      <c r="E861" s="3" t="str">
        <v>Langendorf</v>
      </c>
      <c r="G861" s="19">
        <v>3014</v>
      </c>
      <c r="H861" s="19" t="s">
        <v>4537</v>
      </c>
    </row>
    <row r="862" spans="1:8" x14ac:dyDescent="0.2">
      <c r="A862" s="3">
        <v>4538</v>
      </c>
      <c r="B862" s="3" t="s">
        <v>915</v>
      </c>
      <c r="C862" s="3" t="s">
        <v>915</v>
      </c>
      <c r="D862" s="3" t="s">
        <v>309</v>
      </c>
      <c r="E862" s="3" t="str">
        <v>Lommiswil</v>
      </c>
      <c r="G862" s="19">
        <v>3015</v>
      </c>
      <c r="H862" s="19" t="s">
        <v>4537</v>
      </c>
    </row>
    <row r="863" spans="1:8" x14ac:dyDescent="0.2">
      <c r="A863" s="3">
        <v>3367</v>
      </c>
      <c r="B863" s="3" t="s">
        <v>916</v>
      </c>
      <c r="C863" s="3" t="s">
        <v>916</v>
      </c>
      <c r="D863" s="3" t="s">
        <v>309</v>
      </c>
      <c r="E863" s="3" t="str">
        <v>Oberdorf (SO)</v>
      </c>
      <c r="G863" s="19">
        <v>3018</v>
      </c>
      <c r="H863" s="19" t="s">
        <v>4537</v>
      </c>
    </row>
    <row r="864" spans="1:8" x14ac:dyDescent="0.2">
      <c r="A864" s="3">
        <v>3476</v>
      </c>
      <c r="B864" s="3" t="s">
        <v>917</v>
      </c>
      <c r="C864" s="3" t="s">
        <v>916</v>
      </c>
      <c r="D864" s="3" t="s">
        <v>309</v>
      </c>
      <c r="E864" s="3" t="str">
        <v>Riedholz</v>
      </c>
      <c r="G864" s="19">
        <v>3019</v>
      </c>
      <c r="H864" s="19" t="s">
        <v>4537</v>
      </c>
    </row>
    <row r="865" spans="1:8" x14ac:dyDescent="0.2">
      <c r="A865" s="3">
        <v>4539</v>
      </c>
      <c r="B865" s="3" t="s">
        <v>918</v>
      </c>
      <c r="C865" s="3" t="s">
        <v>918</v>
      </c>
      <c r="D865" s="3" t="s">
        <v>309</v>
      </c>
      <c r="E865" s="3" t="str">
        <v>Rüttenen</v>
      </c>
      <c r="G865" s="19">
        <v>3020</v>
      </c>
      <c r="H865" s="19" t="s">
        <v>4537</v>
      </c>
    </row>
    <row r="866" spans="1:8" x14ac:dyDescent="0.2">
      <c r="A866" s="3">
        <v>3365</v>
      </c>
      <c r="B866" s="3" t="s">
        <v>919</v>
      </c>
      <c r="C866" s="3" t="s">
        <v>920</v>
      </c>
      <c r="D866" s="3" t="s">
        <v>309</v>
      </c>
      <c r="E866" s="3" t="str">
        <v>Selzach</v>
      </c>
      <c r="G866" s="19">
        <v>3027</v>
      </c>
      <c r="H866" s="19" t="s">
        <v>4537</v>
      </c>
    </row>
    <row r="867" spans="1:8" x14ac:dyDescent="0.2">
      <c r="A867" s="3">
        <v>3365</v>
      </c>
      <c r="B867" s="3" t="s">
        <v>920</v>
      </c>
      <c r="C867" s="3" t="s">
        <v>920</v>
      </c>
      <c r="D867" s="3" t="s">
        <v>309</v>
      </c>
      <c r="E867" s="3" t="str">
        <v>Boningen</v>
      </c>
      <c r="G867" s="19">
        <v>3032</v>
      </c>
      <c r="H867" s="19" t="s">
        <v>4537</v>
      </c>
    </row>
    <row r="868" spans="1:8" x14ac:dyDescent="0.2">
      <c r="A868" s="3">
        <v>3475</v>
      </c>
      <c r="B868" s="3" t="s">
        <v>921</v>
      </c>
      <c r="C868" s="3" t="s">
        <v>920</v>
      </c>
      <c r="D868" s="3" t="s">
        <v>309</v>
      </c>
      <c r="E868" s="3" t="str">
        <v>Däniken</v>
      </c>
      <c r="G868" s="19">
        <v>3033</v>
      </c>
      <c r="H868" s="19" t="s">
        <v>4537</v>
      </c>
    </row>
    <row r="869" spans="1:8" x14ac:dyDescent="0.2">
      <c r="A869" s="3">
        <v>3475</v>
      </c>
      <c r="B869" s="3" t="s">
        <v>922</v>
      </c>
      <c r="C869" s="3" t="s">
        <v>920</v>
      </c>
      <c r="D869" s="3" t="s">
        <v>309</v>
      </c>
      <c r="E869" s="3" t="str">
        <v>Dulliken</v>
      </c>
      <c r="G869" s="19">
        <v>3034</v>
      </c>
      <c r="H869" s="19" t="s">
        <v>4537</v>
      </c>
    </row>
    <row r="870" spans="1:8" x14ac:dyDescent="0.2">
      <c r="A870" s="3">
        <v>3367</v>
      </c>
      <c r="B870" s="3" t="s">
        <v>923</v>
      </c>
      <c r="C870" s="3" t="s">
        <v>923</v>
      </c>
      <c r="D870" s="3" t="s">
        <v>309</v>
      </c>
      <c r="E870" s="3" t="str">
        <v>Eppenberg-Wöschnau</v>
      </c>
      <c r="G870" s="19">
        <v>3035</v>
      </c>
      <c r="H870" s="19" t="s">
        <v>4537</v>
      </c>
    </row>
    <row r="871" spans="1:8" x14ac:dyDescent="0.2">
      <c r="A871" s="3">
        <v>3380</v>
      </c>
      <c r="B871" s="3" t="s">
        <v>924</v>
      </c>
      <c r="C871" s="3" t="s">
        <v>925</v>
      </c>
      <c r="D871" s="3" t="s">
        <v>309</v>
      </c>
      <c r="E871" s="3" t="str">
        <v>Fulenbach</v>
      </c>
      <c r="G871" s="19">
        <v>3036</v>
      </c>
      <c r="H871" s="19" t="s">
        <v>4537</v>
      </c>
    </row>
    <row r="872" spans="1:8" x14ac:dyDescent="0.2">
      <c r="A872" s="3">
        <v>3377</v>
      </c>
      <c r="B872" s="3" t="s">
        <v>926</v>
      </c>
      <c r="C872" s="3" t="s">
        <v>927</v>
      </c>
      <c r="D872" s="3" t="s">
        <v>309</v>
      </c>
      <c r="E872" s="3" t="str">
        <v>Gretzenbach</v>
      </c>
      <c r="G872" s="19">
        <v>3037</v>
      </c>
      <c r="H872" s="19" t="s">
        <v>4537</v>
      </c>
    </row>
    <row r="873" spans="1:8" x14ac:dyDescent="0.2">
      <c r="A873" s="3">
        <v>3380</v>
      </c>
      <c r="B873" s="3" t="s">
        <v>928</v>
      </c>
      <c r="C873" s="3" t="s">
        <v>928</v>
      </c>
      <c r="D873" s="3" t="s">
        <v>309</v>
      </c>
      <c r="E873" s="3" t="str">
        <v>Gunzgen</v>
      </c>
      <c r="G873" s="19">
        <v>3038</v>
      </c>
      <c r="H873" s="19" t="s">
        <v>4537</v>
      </c>
    </row>
    <row r="874" spans="1:8" x14ac:dyDescent="0.2">
      <c r="A874" s="3">
        <v>3374</v>
      </c>
      <c r="B874" s="3" t="s">
        <v>929</v>
      </c>
      <c r="C874" s="3" t="s">
        <v>929</v>
      </c>
      <c r="D874" s="3" t="s">
        <v>309</v>
      </c>
      <c r="E874" s="3" t="str">
        <v>Hägendorf</v>
      </c>
      <c r="G874" s="19">
        <v>3042</v>
      </c>
      <c r="H874" s="19" t="s">
        <v>4537</v>
      </c>
    </row>
    <row r="875" spans="1:8" x14ac:dyDescent="0.2">
      <c r="A875" s="3">
        <v>4537</v>
      </c>
      <c r="B875" s="3" t="s">
        <v>930</v>
      </c>
      <c r="C875" s="3" t="s">
        <v>930</v>
      </c>
      <c r="D875" s="3" t="s">
        <v>309</v>
      </c>
      <c r="E875" s="3" t="str">
        <v>Kappel (SO)</v>
      </c>
      <c r="G875" s="19">
        <v>3043</v>
      </c>
      <c r="H875" s="19" t="s">
        <v>4537</v>
      </c>
    </row>
    <row r="876" spans="1:8" x14ac:dyDescent="0.2">
      <c r="A876" s="3">
        <v>6112</v>
      </c>
      <c r="B876" s="3" t="s">
        <v>931</v>
      </c>
      <c r="C876" s="3" t="s">
        <v>931</v>
      </c>
      <c r="D876" s="3" t="s">
        <v>932</v>
      </c>
      <c r="E876" s="3" t="str">
        <v>Olten</v>
      </c>
      <c r="G876" s="19">
        <v>3044</v>
      </c>
      <c r="H876" s="19" t="s">
        <v>4537</v>
      </c>
    </row>
    <row r="877" spans="1:8" x14ac:dyDescent="0.2">
      <c r="A877" s="3">
        <v>6162</v>
      </c>
      <c r="B877" s="3" t="s">
        <v>933</v>
      </c>
      <c r="C877" s="3" t="s">
        <v>933</v>
      </c>
      <c r="D877" s="3" t="s">
        <v>932</v>
      </c>
      <c r="E877" s="3" t="str">
        <v>Rickenbach (SO)</v>
      </c>
      <c r="G877" s="19">
        <v>3045</v>
      </c>
      <c r="H877" s="19" t="s">
        <v>4537</v>
      </c>
    </row>
    <row r="878" spans="1:8" x14ac:dyDescent="0.2">
      <c r="A878" s="3">
        <v>6162</v>
      </c>
      <c r="B878" s="3" t="s">
        <v>934</v>
      </c>
      <c r="C878" s="3" t="s">
        <v>933</v>
      </c>
      <c r="D878" s="3" t="s">
        <v>932</v>
      </c>
      <c r="E878" s="3" t="str">
        <v>Schönenwerd</v>
      </c>
      <c r="G878" s="19">
        <v>3046</v>
      </c>
      <c r="H878" s="19" t="s">
        <v>4537</v>
      </c>
    </row>
    <row r="879" spans="1:8" x14ac:dyDescent="0.2">
      <c r="A879" s="3">
        <v>6162</v>
      </c>
      <c r="B879" s="3" t="s">
        <v>935</v>
      </c>
      <c r="C879" s="3" t="s">
        <v>933</v>
      </c>
      <c r="D879" s="3" t="s">
        <v>932</v>
      </c>
      <c r="E879" s="3" t="str">
        <v>Starrkirch-Wil</v>
      </c>
      <c r="G879" s="19">
        <v>3047</v>
      </c>
      <c r="H879" s="19" t="s">
        <v>4537</v>
      </c>
    </row>
    <row r="880" spans="1:8" x14ac:dyDescent="0.2">
      <c r="A880" s="3">
        <v>6163</v>
      </c>
      <c r="B880" s="3" t="s">
        <v>936</v>
      </c>
      <c r="C880" s="3" t="s">
        <v>933</v>
      </c>
      <c r="D880" s="3" t="s">
        <v>932</v>
      </c>
      <c r="E880" s="3" t="str">
        <v>Walterswil (SO)</v>
      </c>
      <c r="G880" s="19">
        <v>3048</v>
      </c>
      <c r="H880" s="19" t="s">
        <v>4537</v>
      </c>
    </row>
    <row r="881" spans="1:8" x14ac:dyDescent="0.2">
      <c r="A881" s="3">
        <v>6173</v>
      </c>
      <c r="B881" s="3" t="s">
        <v>937</v>
      </c>
      <c r="C881" s="3" t="s">
        <v>938</v>
      </c>
      <c r="D881" s="3" t="s">
        <v>932</v>
      </c>
      <c r="E881" s="3" t="str">
        <v>Wangen bei Olten</v>
      </c>
      <c r="G881" s="19">
        <v>3049</v>
      </c>
      <c r="H881" s="19" t="s">
        <v>4537</v>
      </c>
    </row>
    <row r="882" spans="1:8" x14ac:dyDescent="0.2">
      <c r="A882" s="3">
        <v>6174</v>
      </c>
      <c r="B882" s="3" t="s">
        <v>939</v>
      </c>
      <c r="C882" s="3" t="s">
        <v>938</v>
      </c>
      <c r="D882" s="3" t="s">
        <v>932</v>
      </c>
      <c r="E882" s="3" t="str">
        <v>Solothurn</v>
      </c>
      <c r="G882" s="19">
        <v>3052</v>
      </c>
      <c r="H882" s="19" t="s">
        <v>4537</v>
      </c>
    </row>
    <row r="883" spans="1:8" x14ac:dyDescent="0.2">
      <c r="A883" s="3">
        <v>6166</v>
      </c>
      <c r="B883" s="3" t="s">
        <v>940</v>
      </c>
      <c r="C883" s="3" t="s">
        <v>941</v>
      </c>
      <c r="D883" s="3" t="s">
        <v>932</v>
      </c>
      <c r="E883" s="3" t="str">
        <v>Bärschwil</v>
      </c>
      <c r="G883" s="19">
        <v>3053</v>
      </c>
      <c r="H883" s="19" t="s">
        <v>4537</v>
      </c>
    </row>
    <row r="884" spans="1:8" x14ac:dyDescent="0.2">
      <c r="A884" s="3">
        <v>6110</v>
      </c>
      <c r="B884" s="3" t="s">
        <v>942</v>
      </c>
      <c r="C884" s="3" t="s">
        <v>943</v>
      </c>
      <c r="D884" s="3" t="s">
        <v>932</v>
      </c>
      <c r="E884" s="3" t="str">
        <v>Beinwil (SO)</v>
      </c>
      <c r="G884" s="19">
        <v>3054</v>
      </c>
      <c r="H884" s="19" t="s">
        <v>4537</v>
      </c>
    </row>
    <row r="885" spans="1:8" x14ac:dyDescent="0.2">
      <c r="A885" s="3">
        <v>6113</v>
      </c>
      <c r="B885" s="3" t="s">
        <v>943</v>
      </c>
      <c r="C885" s="3" t="s">
        <v>943</v>
      </c>
      <c r="D885" s="3" t="s">
        <v>932</v>
      </c>
      <c r="E885" s="3" t="str">
        <v>Breitenbach</v>
      </c>
      <c r="G885" s="19">
        <v>3063</v>
      </c>
      <c r="H885" s="19" t="s">
        <v>4537</v>
      </c>
    </row>
    <row r="886" spans="1:8" x14ac:dyDescent="0.2">
      <c r="A886" s="3">
        <v>6167</v>
      </c>
      <c r="B886" s="3" t="s">
        <v>944</v>
      </c>
      <c r="C886" s="3" t="s">
        <v>943</v>
      </c>
      <c r="D886" s="3" t="s">
        <v>932</v>
      </c>
      <c r="E886" s="3" t="str">
        <v>Büsserach</v>
      </c>
      <c r="G886" s="19">
        <v>3065</v>
      </c>
      <c r="H886" s="19" t="s">
        <v>4537</v>
      </c>
    </row>
    <row r="887" spans="1:8" x14ac:dyDescent="0.2">
      <c r="A887" s="3">
        <v>6170</v>
      </c>
      <c r="B887" s="3" t="s">
        <v>945</v>
      </c>
      <c r="C887" s="3" t="s">
        <v>945</v>
      </c>
      <c r="D887" s="3" t="s">
        <v>932</v>
      </c>
      <c r="E887" s="3" t="str">
        <v>Erschwil</v>
      </c>
      <c r="G887" s="19">
        <v>3066</v>
      </c>
      <c r="H887" s="19" t="s">
        <v>4537</v>
      </c>
    </row>
    <row r="888" spans="1:8" x14ac:dyDescent="0.2">
      <c r="A888" s="3">
        <v>6105</v>
      </c>
      <c r="B888" s="3" t="s">
        <v>946</v>
      </c>
      <c r="C888" s="3" t="s">
        <v>947</v>
      </c>
      <c r="D888" s="3" t="s">
        <v>932</v>
      </c>
      <c r="E888" s="3" t="str">
        <v>Fehren</v>
      </c>
      <c r="G888" s="19">
        <v>3067</v>
      </c>
      <c r="H888" s="19" t="s">
        <v>4537</v>
      </c>
    </row>
    <row r="889" spans="1:8" x14ac:dyDescent="0.2">
      <c r="A889" s="3">
        <v>6106</v>
      </c>
      <c r="B889" s="3" t="s">
        <v>947</v>
      </c>
      <c r="C889" s="3" t="s">
        <v>947</v>
      </c>
      <c r="D889" s="3" t="s">
        <v>932</v>
      </c>
      <c r="E889" s="3" t="str">
        <v>Grindel</v>
      </c>
      <c r="G889" s="19">
        <v>3068</v>
      </c>
      <c r="H889" s="19" t="s">
        <v>4537</v>
      </c>
    </row>
    <row r="890" spans="1:8" x14ac:dyDescent="0.2">
      <c r="A890" s="3">
        <v>6182</v>
      </c>
      <c r="B890" s="3" t="s">
        <v>948</v>
      </c>
      <c r="C890" s="3" t="s">
        <v>949</v>
      </c>
      <c r="D890" s="3" t="s">
        <v>932</v>
      </c>
      <c r="E890" s="3" t="str">
        <v>Himmelried</v>
      </c>
      <c r="G890" s="19">
        <v>3072</v>
      </c>
      <c r="H890" s="19" t="s">
        <v>4537</v>
      </c>
    </row>
    <row r="891" spans="1:8" x14ac:dyDescent="0.2">
      <c r="A891" s="3">
        <v>6192</v>
      </c>
      <c r="B891" s="3" t="s">
        <v>950</v>
      </c>
      <c r="C891" s="3" t="s">
        <v>949</v>
      </c>
      <c r="D891" s="3" t="s">
        <v>932</v>
      </c>
      <c r="E891" s="3" t="str">
        <v>Kleinlützel</v>
      </c>
      <c r="G891" s="19">
        <v>3073</v>
      </c>
      <c r="H891" s="19" t="s">
        <v>4537</v>
      </c>
    </row>
    <row r="892" spans="1:8" x14ac:dyDescent="0.2">
      <c r="A892" s="3">
        <v>6196</v>
      </c>
      <c r="B892" s="3" t="s">
        <v>951</v>
      </c>
      <c r="C892" s="3" t="s">
        <v>949</v>
      </c>
      <c r="D892" s="3" t="s">
        <v>932</v>
      </c>
      <c r="E892" s="3" t="str">
        <v>Meltingen</v>
      </c>
      <c r="G892" s="19">
        <v>3074</v>
      </c>
      <c r="H892" s="19" t="s">
        <v>4537</v>
      </c>
    </row>
    <row r="893" spans="1:8" x14ac:dyDescent="0.2">
      <c r="A893" s="3">
        <v>6287</v>
      </c>
      <c r="B893" s="3" t="s">
        <v>952</v>
      </c>
      <c r="C893" s="3" t="s">
        <v>953</v>
      </c>
      <c r="D893" s="3" t="s">
        <v>932</v>
      </c>
      <c r="E893" s="3" t="str">
        <v>Nunningen</v>
      </c>
      <c r="G893" s="19">
        <v>3075</v>
      </c>
      <c r="H893" s="19" t="s">
        <v>4537</v>
      </c>
    </row>
    <row r="894" spans="1:8" x14ac:dyDescent="0.2">
      <c r="A894" s="3">
        <v>6275</v>
      </c>
      <c r="B894" s="3" t="s">
        <v>954</v>
      </c>
      <c r="C894" s="3" t="s">
        <v>954</v>
      </c>
      <c r="D894" s="3" t="s">
        <v>932</v>
      </c>
      <c r="E894" s="3" t="str">
        <v>Zullwil</v>
      </c>
      <c r="G894" s="19">
        <v>3076</v>
      </c>
      <c r="H894" s="19" t="s">
        <v>4537</v>
      </c>
    </row>
    <row r="895" spans="1:8" x14ac:dyDescent="0.2">
      <c r="A895" s="3">
        <v>6020</v>
      </c>
      <c r="B895" s="3" t="s">
        <v>955</v>
      </c>
      <c r="C895" s="3" t="s">
        <v>956</v>
      </c>
      <c r="D895" s="3" t="s">
        <v>932</v>
      </c>
      <c r="E895" s="3" t="str">
        <v>Basel</v>
      </c>
      <c r="G895" s="19">
        <v>3077</v>
      </c>
      <c r="H895" s="19" t="s">
        <v>4537</v>
      </c>
    </row>
    <row r="896" spans="1:8" x14ac:dyDescent="0.2">
      <c r="A896" s="3">
        <v>6032</v>
      </c>
      <c r="B896" s="3" t="s">
        <v>956</v>
      </c>
      <c r="C896" s="3" t="s">
        <v>956</v>
      </c>
      <c r="D896" s="3" t="s">
        <v>932</v>
      </c>
      <c r="E896" s="3" t="str">
        <v>Bettingen</v>
      </c>
      <c r="G896" s="19">
        <v>3078</v>
      </c>
      <c r="H896" s="19" t="s">
        <v>4537</v>
      </c>
    </row>
    <row r="897" spans="1:8" x14ac:dyDescent="0.2">
      <c r="A897" s="3">
        <v>6294</v>
      </c>
      <c r="B897" s="3" t="s">
        <v>957</v>
      </c>
      <c r="C897" s="3" t="s">
        <v>957</v>
      </c>
      <c r="D897" s="3" t="s">
        <v>932</v>
      </c>
      <c r="E897" s="3" t="str">
        <v>Riehen</v>
      </c>
      <c r="G897" s="19">
        <v>3082</v>
      </c>
      <c r="H897" s="19" t="s">
        <v>4537</v>
      </c>
    </row>
    <row r="898" spans="1:8" x14ac:dyDescent="0.2">
      <c r="A898" s="3">
        <v>6274</v>
      </c>
      <c r="B898" s="3" t="s">
        <v>958</v>
      </c>
      <c r="C898" s="3" t="s">
        <v>959</v>
      </c>
      <c r="D898" s="3" t="s">
        <v>932</v>
      </c>
      <c r="E898" s="3" t="str">
        <v>Aesch (BL)</v>
      </c>
      <c r="G898" s="19">
        <v>3083</v>
      </c>
      <c r="H898" s="19" t="s">
        <v>4537</v>
      </c>
    </row>
    <row r="899" spans="1:8" x14ac:dyDescent="0.2">
      <c r="A899" s="3">
        <v>6284</v>
      </c>
      <c r="B899" s="3" t="s">
        <v>960</v>
      </c>
      <c r="C899" s="3" t="s">
        <v>961</v>
      </c>
      <c r="D899" s="3" t="s">
        <v>932</v>
      </c>
      <c r="E899" s="3" t="str">
        <v>Allschwil</v>
      </c>
      <c r="G899" s="19">
        <v>3084</v>
      </c>
      <c r="H899" s="19" t="s">
        <v>4537</v>
      </c>
    </row>
    <row r="900" spans="1:8" x14ac:dyDescent="0.2">
      <c r="A900" s="3">
        <v>6284</v>
      </c>
      <c r="B900" s="3" t="s">
        <v>962</v>
      </c>
      <c r="C900" s="3" t="s">
        <v>961</v>
      </c>
      <c r="D900" s="3" t="s">
        <v>932</v>
      </c>
      <c r="E900" s="3" t="str">
        <v>Arlesheim</v>
      </c>
      <c r="G900" s="19">
        <v>3086</v>
      </c>
      <c r="H900" s="19" t="s">
        <v>4537</v>
      </c>
    </row>
    <row r="901" spans="1:8" x14ac:dyDescent="0.2">
      <c r="A901" s="3">
        <v>6285</v>
      </c>
      <c r="B901" s="3" t="s">
        <v>961</v>
      </c>
      <c r="C901" s="3" t="s">
        <v>961</v>
      </c>
      <c r="D901" s="3" t="s">
        <v>932</v>
      </c>
      <c r="E901" s="3" t="str">
        <v>Biel-Benken</v>
      </c>
      <c r="G901" s="19">
        <v>3087</v>
      </c>
      <c r="H901" s="19" t="s">
        <v>4537</v>
      </c>
    </row>
    <row r="902" spans="1:8" x14ac:dyDescent="0.2">
      <c r="A902" s="3">
        <v>6285</v>
      </c>
      <c r="B902" s="3" t="s">
        <v>963</v>
      </c>
      <c r="C902" s="3" t="s">
        <v>961</v>
      </c>
      <c r="D902" s="3" t="s">
        <v>932</v>
      </c>
      <c r="E902" s="3" t="str">
        <v>Binningen</v>
      </c>
      <c r="G902" s="19">
        <v>3088</v>
      </c>
      <c r="H902" s="19" t="s">
        <v>4544</v>
      </c>
    </row>
    <row r="903" spans="1:8" x14ac:dyDescent="0.2">
      <c r="A903" s="3">
        <v>6286</v>
      </c>
      <c r="B903" s="3" t="s">
        <v>964</v>
      </c>
      <c r="C903" s="3" t="s">
        <v>961</v>
      </c>
      <c r="D903" s="3" t="s">
        <v>932</v>
      </c>
      <c r="E903" s="3" t="str">
        <v>Birsfelden</v>
      </c>
      <c r="G903" s="19">
        <v>3089</v>
      </c>
      <c r="H903" s="19" t="s">
        <v>4531</v>
      </c>
    </row>
    <row r="904" spans="1:8" x14ac:dyDescent="0.2">
      <c r="A904" s="3">
        <v>6289</v>
      </c>
      <c r="B904" s="3" t="s">
        <v>965</v>
      </c>
      <c r="C904" s="3" t="s">
        <v>961</v>
      </c>
      <c r="D904" s="3" t="s">
        <v>932</v>
      </c>
      <c r="E904" s="3" t="str">
        <v>Bottmingen</v>
      </c>
      <c r="G904" s="19">
        <v>3095</v>
      </c>
      <c r="H904" s="19" t="s">
        <v>4537</v>
      </c>
    </row>
    <row r="905" spans="1:8" x14ac:dyDescent="0.2">
      <c r="A905" s="3">
        <v>6289</v>
      </c>
      <c r="B905" s="3" t="s">
        <v>966</v>
      </c>
      <c r="C905" s="3" t="s">
        <v>961</v>
      </c>
      <c r="D905" s="3" t="s">
        <v>932</v>
      </c>
      <c r="E905" s="3" t="str">
        <v>Ettingen</v>
      </c>
      <c r="G905" s="19">
        <v>3096</v>
      </c>
      <c r="H905" s="19" t="s">
        <v>4537</v>
      </c>
    </row>
    <row r="906" spans="1:8" x14ac:dyDescent="0.2">
      <c r="A906" s="3">
        <v>6289</v>
      </c>
      <c r="B906" s="3" t="s">
        <v>966</v>
      </c>
      <c r="C906" s="3" t="s">
        <v>961</v>
      </c>
      <c r="D906" s="3" t="s">
        <v>932</v>
      </c>
      <c r="E906" s="3" t="str">
        <v>Münchenstein</v>
      </c>
      <c r="G906" s="19">
        <v>3097</v>
      </c>
      <c r="H906" s="19" t="s">
        <v>4537</v>
      </c>
    </row>
    <row r="907" spans="1:8" x14ac:dyDescent="0.2">
      <c r="A907" s="3">
        <v>6295</v>
      </c>
      <c r="B907" s="3" t="s">
        <v>967</v>
      </c>
      <c r="C907" s="3" t="s">
        <v>961</v>
      </c>
      <c r="D907" s="3" t="s">
        <v>932</v>
      </c>
      <c r="E907" s="3" t="str">
        <v>Muttenz</v>
      </c>
      <c r="G907" s="19">
        <v>3098</v>
      </c>
      <c r="H907" s="19" t="s">
        <v>4537</v>
      </c>
    </row>
    <row r="908" spans="1:8" x14ac:dyDescent="0.2">
      <c r="A908" s="3">
        <v>6280</v>
      </c>
      <c r="B908" s="3" t="s">
        <v>968</v>
      </c>
      <c r="C908" s="3" t="s">
        <v>968</v>
      </c>
      <c r="D908" s="3" t="s">
        <v>932</v>
      </c>
      <c r="E908" s="3" t="str">
        <v>Oberwil (BL)</v>
      </c>
      <c r="G908" s="19">
        <v>3099</v>
      </c>
      <c r="H908" s="19" t="s">
        <v>4544</v>
      </c>
    </row>
    <row r="909" spans="1:8" x14ac:dyDescent="0.2">
      <c r="A909" s="3">
        <v>6280</v>
      </c>
      <c r="B909" s="3" t="s">
        <v>969</v>
      </c>
      <c r="C909" s="3" t="s">
        <v>968</v>
      </c>
      <c r="D909" s="3" t="s">
        <v>932</v>
      </c>
      <c r="E909" s="3" t="str">
        <v>Pfeffingen</v>
      </c>
      <c r="G909" s="19">
        <v>3110</v>
      </c>
      <c r="H909" s="19" t="s">
        <v>4537</v>
      </c>
    </row>
    <row r="910" spans="1:8" x14ac:dyDescent="0.2">
      <c r="A910" s="3">
        <v>6283</v>
      </c>
      <c r="B910" s="3" t="s">
        <v>970</v>
      </c>
      <c r="C910" s="3" t="s">
        <v>968</v>
      </c>
      <c r="D910" s="3" t="s">
        <v>932</v>
      </c>
      <c r="E910" s="3" t="str">
        <v>Reinach (BL)</v>
      </c>
      <c r="G910" s="19">
        <v>3111</v>
      </c>
      <c r="H910" s="19" t="s">
        <v>4544</v>
      </c>
    </row>
    <row r="911" spans="1:8" x14ac:dyDescent="0.2">
      <c r="A911" s="3">
        <v>6276</v>
      </c>
      <c r="B911" s="3" t="s">
        <v>971</v>
      </c>
      <c r="C911" s="3" t="s">
        <v>971</v>
      </c>
      <c r="D911" s="3" t="s">
        <v>932</v>
      </c>
      <c r="E911" s="3" t="str">
        <v>Schönenbuch</v>
      </c>
      <c r="G911" s="19">
        <v>3112</v>
      </c>
      <c r="H911" s="19" t="s">
        <v>4537</v>
      </c>
    </row>
    <row r="912" spans="1:8" x14ac:dyDescent="0.2">
      <c r="A912" s="3">
        <v>6277</v>
      </c>
      <c r="B912" s="3" t="s">
        <v>972</v>
      </c>
      <c r="C912" s="3" t="s">
        <v>971</v>
      </c>
      <c r="D912" s="3" t="s">
        <v>932</v>
      </c>
      <c r="E912" s="3" t="str">
        <v>Therwil</v>
      </c>
      <c r="G912" s="19">
        <v>3113</v>
      </c>
      <c r="H912" s="19" t="s">
        <v>4537</v>
      </c>
    </row>
    <row r="913" spans="1:8" x14ac:dyDescent="0.2">
      <c r="A913" s="3">
        <v>6277</v>
      </c>
      <c r="B913" s="3" t="s">
        <v>973</v>
      </c>
      <c r="C913" s="3" t="s">
        <v>971</v>
      </c>
      <c r="D913" s="3" t="s">
        <v>932</v>
      </c>
      <c r="E913" s="3" t="str">
        <v>Blauen</v>
      </c>
      <c r="G913" s="19">
        <v>3114</v>
      </c>
      <c r="H913" s="19" t="s">
        <v>4544</v>
      </c>
    </row>
    <row r="914" spans="1:8" x14ac:dyDescent="0.2">
      <c r="A914" s="3">
        <v>6034</v>
      </c>
      <c r="B914" s="3" t="s">
        <v>974</v>
      </c>
      <c r="C914" s="3" t="s">
        <v>974</v>
      </c>
      <c r="D914" s="3" t="s">
        <v>932</v>
      </c>
      <c r="E914" s="3" t="str">
        <v>Brislach</v>
      </c>
      <c r="G914" s="19">
        <v>3115</v>
      </c>
      <c r="H914" s="19" t="s">
        <v>4544</v>
      </c>
    </row>
    <row r="915" spans="1:8" x14ac:dyDescent="0.2">
      <c r="A915" s="3">
        <v>6026</v>
      </c>
      <c r="B915" s="3" t="s">
        <v>975</v>
      </c>
      <c r="C915" s="3" t="s">
        <v>975</v>
      </c>
      <c r="D915" s="3" t="s">
        <v>932</v>
      </c>
      <c r="E915" s="3" t="str">
        <v>Burg im Leimental</v>
      </c>
      <c r="G915" s="19">
        <v>3116</v>
      </c>
      <c r="H915" s="19" t="s">
        <v>4544</v>
      </c>
    </row>
    <row r="916" spans="1:8" x14ac:dyDescent="0.2">
      <c r="A916" s="3">
        <v>6027</v>
      </c>
      <c r="B916" s="3" t="s">
        <v>976</v>
      </c>
      <c r="C916" s="3" t="s">
        <v>977</v>
      </c>
      <c r="D916" s="3" t="s">
        <v>932</v>
      </c>
      <c r="E916" s="3" t="str">
        <v>Dittingen</v>
      </c>
      <c r="G916" s="19">
        <v>3122</v>
      </c>
      <c r="H916" s="19" t="s">
        <v>4537</v>
      </c>
    </row>
    <row r="917" spans="1:8" x14ac:dyDescent="0.2">
      <c r="A917" s="3">
        <v>6028</v>
      </c>
      <c r="B917" s="3" t="s">
        <v>978</v>
      </c>
      <c r="C917" s="3" t="s">
        <v>977</v>
      </c>
      <c r="D917" s="3" t="s">
        <v>932</v>
      </c>
      <c r="E917" s="3" t="str">
        <v>Duggingen</v>
      </c>
      <c r="G917" s="19">
        <v>3123</v>
      </c>
      <c r="H917" s="19" t="s">
        <v>4537</v>
      </c>
    </row>
    <row r="918" spans="1:8" x14ac:dyDescent="0.2">
      <c r="A918" s="3">
        <v>6023</v>
      </c>
      <c r="B918" s="3" t="s">
        <v>979</v>
      </c>
      <c r="C918" s="3" t="s">
        <v>979</v>
      </c>
      <c r="D918" s="3" t="s">
        <v>932</v>
      </c>
      <c r="E918" s="3" t="str">
        <v>Grellingen</v>
      </c>
      <c r="G918" s="19">
        <v>3124</v>
      </c>
      <c r="H918" s="19" t="s">
        <v>4537</v>
      </c>
    </row>
    <row r="919" spans="1:8" x14ac:dyDescent="0.2">
      <c r="A919" s="3">
        <v>6288</v>
      </c>
      <c r="B919" s="3" t="s">
        <v>980</v>
      </c>
      <c r="C919" s="3" t="s">
        <v>980</v>
      </c>
      <c r="D919" s="3" t="s">
        <v>932</v>
      </c>
      <c r="E919" s="3" t="str">
        <v>Laufen</v>
      </c>
      <c r="G919" s="19">
        <v>3125</v>
      </c>
      <c r="H919" s="19" t="s">
        <v>4537</v>
      </c>
    </row>
    <row r="920" spans="1:8" x14ac:dyDescent="0.2">
      <c r="A920" s="3">
        <v>6043</v>
      </c>
      <c r="B920" s="3" t="s">
        <v>981</v>
      </c>
      <c r="C920" s="3" t="s">
        <v>981</v>
      </c>
      <c r="D920" s="3" t="s">
        <v>932</v>
      </c>
      <c r="E920" s="3" t="str">
        <v>Liesberg</v>
      </c>
      <c r="G920" s="19">
        <v>3126</v>
      </c>
      <c r="H920" s="19" t="s">
        <v>4544</v>
      </c>
    </row>
    <row r="921" spans="1:8" x14ac:dyDescent="0.2">
      <c r="A921" s="3">
        <v>6033</v>
      </c>
      <c r="B921" s="3" t="s">
        <v>982</v>
      </c>
      <c r="C921" s="3" t="s">
        <v>982</v>
      </c>
      <c r="D921" s="3" t="s">
        <v>932</v>
      </c>
      <c r="E921" s="3" t="str">
        <v>Nenzlingen</v>
      </c>
      <c r="G921" s="19">
        <v>3127</v>
      </c>
      <c r="H921" s="19" t="s">
        <v>4544</v>
      </c>
    </row>
    <row r="922" spans="1:8" x14ac:dyDescent="0.2">
      <c r="A922" s="3">
        <v>6035</v>
      </c>
      <c r="B922" s="3" t="s">
        <v>983</v>
      </c>
      <c r="C922" s="3" t="s">
        <v>982</v>
      </c>
      <c r="D922" s="3" t="s">
        <v>932</v>
      </c>
      <c r="E922" s="3" t="str">
        <v>Roggenburg</v>
      </c>
      <c r="G922" s="19">
        <v>3128</v>
      </c>
      <c r="H922" s="19" t="s">
        <v>4544</v>
      </c>
    </row>
    <row r="923" spans="1:8" x14ac:dyDescent="0.2">
      <c r="A923" s="3">
        <v>6036</v>
      </c>
      <c r="B923" s="3" t="s">
        <v>984</v>
      </c>
      <c r="C923" s="3" t="s">
        <v>984</v>
      </c>
      <c r="D923" s="3" t="s">
        <v>932</v>
      </c>
      <c r="E923" s="3" t="str">
        <v>Röschenz</v>
      </c>
      <c r="G923" s="19">
        <v>3132</v>
      </c>
      <c r="H923" s="19" t="s">
        <v>4544</v>
      </c>
    </row>
    <row r="924" spans="1:8" x14ac:dyDescent="0.2">
      <c r="A924" s="3">
        <v>6030</v>
      </c>
      <c r="B924" s="3" t="s">
        <v>985</v>
      </c>
      <c r="C924" s="3" t="s">
        <v>985</v>
      </c>
      <c r="D924" s="3" t="s">
        <v>932</v>
      </c>
      <c r="E924" s="3" t="str">
        <v>Wahlen</v>
      </c>
      <c r="G924" s="19">
        <v>3144</v>
      </c>
      <c r="H924" s="19" t="s">
        <v>4537</v>
      </c>
    </row>
    <row r="925" spans="1:8" x14ac:dyDescent="0.2">
      <c r="A925" s="3">
        <v>6038</v>
      </c>
      <c r="B925" s="3" t="s">
        <v>986</v>
      </c>
      <c r="C925" s="3" t="s">
        <v>986</v>
      </c>
      <c r="D925" s="3" t="s">
        <v>932</v>
      </c>
      <c r="E925" s="3" t="str">
        <v>Zwingen</v>
      </c>
      <c r="G925" s="19">
        <v>3145</v>
      </c>
      <c r="H925" s="19" t="s">
        <v>4537</v>
      </c>
    </row>
    <row r="926" spans="1:8" x14ac:dyDescent="0.2">
      <c r="A926" s="3">
        <v>6404</v>
      </c>
      <c r="B926" s="3" t="s">
        <v>987</v>
      </c>
      <c r="C926" s="3" t="s">
        <v>987</v>
      </c>
      <c r="D926" s="3" t="s">
        <v>932</v>
      </c>
      <c r="E926" s="3" t="str">
        <v>Arisdorf</v>
      </c>
      <c r="G926" s="19">
        <v>3147</v>
      </c>
      <c r="H926" s="19" t="s">
        <v>4537</v>
      </c>
    </row>
    <row r="927" spans="1:8" x14ac:dyDescent="0.2">
      <c r="A927" s="3">
        <v>6038</v>
      </c>
      <c r="B927" s="3" t="s">
        <v>988</v>
      </c>
      <c r="C927" s="3" t="s">
        <v>988</v>
      </c>
      <c r="D927" s="3" t="s">
        <v>932</v>
      </c>
      <c r="E927" s="3" t="str">
        <v>Augst</v>
      </c>
      <c r="G927" s="19">
        <v>3148</v>
      </c>
      <c r="H927" s="19" t="s">
        <v>4537</v>
      </c>
    </row>
    <row r="928" spans="1:8" x14ac:dyDescent="0.2">
      <c r="A928" s="3">
        <v>6005</v>
      </c>
      <c r="B928" s="3" t="s">
        <v>989</v>
      </c>
      <c r="C928" s="3" t="s">
        <v>990</v>
      </c>
      <c r="D928" s="3" t="s">
        <v>932</v>
      </c>
      <c r="E928" s="3" t="str">
        <v>Bubendorf</v>
      </c>
      <c r="G928" s="19">
        <v>3150</v>
      </c>
      <c r="H928" s="19" t="s">
        <v>4531</v>
      </c>
    </row>
    <row r="929" spans="1:8" x14ac:dyDescent="0.2">
      <c r="A929" s="3">
        <v>6047</v>
      </c>
      <c r="B929" s="3" t="s">
        <v>991</v>
      </c>
      <c r="C929" s="3" t="s">
        <v>990</v>
      </c>
      <c r="D929" s="3" t="s">
        <v>932</v>
      </c>
      <c r="E929" s="3" t="str">
        <v>Frenkendorf</v>
      </c>
      <c r="G929" s="19">
        <v>3152</v>
      </c>
      <c r="H929" s="19" t="s">
        <v>4531</v>
      </c>
    </row>
    <row r="930" spans="1:8" x14ac:dyDescent="0.2">
      <c r="A930" s="3">
        <v>6048</v>
      </c>
      <c r="B930" s="3" t="s">
        <v>990</v>
      </c>
      <c r="C930" s="3" t="s">
        <v>990</v>
      </c>
      <c r="D930" s="3" t="s">
        <v>932</v>
      </c>
      <c r="E930" s="3" t="str">
        <v>Füllinsdorf</v>
      </c>
      <c r="G930" s="19">
        <v>3153</v>
      </c>
      <c r="H930" s="19" t="s">
        <v>4531</v>
      </c>
    </row>
    <row r="931" spans="1:8" x14ac:dyDescent="0.2">
      <c r="A931" s="3">
        <v>6010</v>
      </c>
      <c r="B931" s="3" t="s">
        <v>992</v>
      </c>
      <c r="C931" s="3" t="s">
        <v>992</v>
      </c>
      <c r="D931" s="3" t="s">
        <v>932</v>
      </c>
      <c r="E931" s="3" t="str">
        <v>Giebenach</v>
      </c>
      <c r="G931" s="19">
        <v>3154</v>
      </c>
      <c r="H931" s="19" t="s">
        <v>4531</v>
      </c>
    </row>
    <row r="932" spans="1:8" x14ac:dyDescent="0.2">
      <c r="A932" s="3">
        <v>6012</v>
      </c>
      <c r="B932" s="3" t="s">
        <v>993</v>
      </c>
      <c r="C932" s="3" t="s">
        <v>992</v>
      </c>
      <c r="D932" s="3" t="s">
        <v>932</v>
      </c>
      <c r="E932" s="3" t="str">
        <v>Hersberg</v>
      </c>
      <c r="G932" s="19">
        <v>3155</v>
      </c>
      <c r="H932" s="19" t="s">
        <v>4531</v>
      </c>
    </row>
    <row r="933" spans="1:8" x14ac:dyDescent="0.2">
      <c r="A933" s="3">
        <v>6003</v>
      </c>
      <c r="B933" s="3" t="s">
        <v>994</v>
      </c>
      <c r="C933" s="3" t="s">
        <v>994</v>
      </c>
      <c r="D933" s="3" t="s">
        <v>932</v>
      </c>
      <c r="E933" s="3" t="str">
        <v>Lausen</v>
      </c>
      <c r="G933" s="19">
        <v>3156</v>
      </c>
      <c r="H933" s="19" t="s">
        <v>4531</v>
      </c>
    </row>
    <row r="934" spans="1:8" x14ac:dyDescent="0.2">
      <c r="A934" s="3">
        <v>6004</v>
      </c>
      <c r="B934" s="3" t="s">
        <v>994</v>
      </c>
      <c r="C934" s="3" t="s">
        <v>994</v>
      </c>
      <c r="D934" s="3" t="s">
        <v>932</v>
      </c>
      <c r="E934" s="3" t="str">
        <v>Liestal</v>
      </c>
      <c r="G934" s="19">
        <v>3157</v>
      </c>
      <c r="H934" s="19" t="s">
        <v>4531</v>
      </c>
    </row>
    <row r="935" spans="1:8" x14ac:dyDescent="0.2">
      <c r="A935" s="3">
        <v>6005</v>
      </c>
      <c r="B935" s="3" t="s">
        <v>994</v>
      </c>
      <c r="C935" s="3" t="s">
        <v>994</v>
      </c>
      <c r="D935" s="3" t="s">
        <v>932</v>
      </c>
      <c r="E935" s="3" t="str">
        <v>Lupsingen</v>
      </c>
      <c r="G935" s="19">
        <v>3158</v>
      </c>
      <c r="H935" s="19" t="s">
        <v>4531</v>
      </c>
    </row>
    <row r="936" spans="1:8" x14ac:dyDescent="0.2">
      <c r="A936" s="3">
        <v>6006</v>
      </c>
      <c r="B936" s="3" t="s">
        <v>994</v>
      </c>
      <c r="C936" s="3" t="s">
        <v>994</v>
      </c>
      <c r="D936" s="3" t="s">
        <v>932</v>
      </c>
      <c r="E936" s="3" t="str">
        <v>Pratteln</v>
      </c>
      <c r="G936" s="19">
        <v>3159</v>
      </c>
      <c r="H936" s="19" t="s">
        <v>4531</v>
      </c>
    </row>
    <row r="937" spans="1:8" x14ac:dyDescent="0.2">
      <c r="A937" s="3">
        <v>6014</v>
      </c>
      <c r="B937" s="3" t="s">
        <v>994</v>
      </c>
      <c r="C937" s="3" t="s">
        <v>994</v>
      </c>
      <c r="D937" s="3" t="s">
        <v>932</v>
      </c>
      <c r="E937" s="3" t="str">
        <v>Ramlinsburg</v>
      </c>
      <c r="G937" s="19">
        <v>3172</v>
      </c>
      <c r="H937" s="19" t="s">
        <v>4537</v>
      </c>
    </row>
    <row r="938" spans="1:8" x14ac:dyDescent="0.2">
      <c r="A938" s="3">
        <v>6015</v>
      </c>
      <c r="B938" s="3" t="s">
        <v>994</v>
      </c>
      <c r="C938" s="3" t="s">
        <v>994</v>
      </c>
      <c r="D938" s="3" t="s">
        <v>932</v>
      </c>
      <c r="E938" s="3" t="str">
        <v>Seltisberg</v>
      </c>
      <c r="G938" s="19">
        <v>3173</v>
      </c>
      <c r="H938" s="19" t="s">
        <v>4537</v>
      </c>
    </row>
    <row r="939" spans="1:8" x14ac:dyDescent="0.2">
      <c r="A939" s="3">
        <v>6102</v>
      </c>
      <c r="B939" s="3" t="s">
        <v>995</v>
      </c>
      <c r="C939" s="3" t="s">
        <v>995</v>
      </c>
      <c r="D939" s="3" t="s">
        <v>932</v>
      </c>
      <c r="E939" s="3" t="str">
        <v>Ziefen</v>
      </c>
      <c r="G939" s="19">
        <v>3174</v>
      </c>
      <c r="H939" s="19" t="s">
        <v>4537</v>
      </c>
    </row>
    <row r="940" spans="1:8" x14ac:dyDescent="0.2">
      <c r="A940" s="3">
        <v>6045</v>
      </c>
      <c r="B940" s="3" t="s">
        <v>996</v>
      </c>
      <c r="C940" s="3" t="s">
        <v>996</v>
      </c>
      <c r="D940" s="3" t="s">
        <v>932</v>
      </c>
      <c r="E940" s="3" t="str">
        <v>Anwil</v>
      </c>
      <c r="G940" s="19">
        <v>3175</v>
      </c>
      <c r="H940" s="19" t="s">
        <v>4537</v>
      </c>
    </row>
    <row r="941" spans="1:8" x14ac:dyDescent="0.2">
      <c r="A941" s="3">
        <v>6344</v>
      </c>
      <c r="B941" s="3" t="s">
        <v>997</v>
      </c>
      <c r="C941" s="3" t="s">
        <v>997</v>
      </c>
      <c r="D941" s="3" t="s">
        <v>932</v>
      </c>
      <c r="E941" s="3" t="str">
        <v>Böckten</v>
      </c>
      <c r="G941" s="19">
        <v>3176</v>
      </c>
      <c r="H941" s="19" t="s">
        <v>4537</v>
      </c>
    </row>
    <row r="942" spans="1:8" x14ac:dyDescent="0.2">
      <c r="A942" s="3">
        <v>6037</v>
      </c>
      <c r="B942" s="3" t="s">
        <v>998</v>
      </c>
      <c r="C942" s="3" t="s">
        <v>998</v>
      </c>
      <c r="D942" s="3" t="s">
        <v>932</v>
      </c>
      <c r="E942" s="3" t="str">
        <v>Buckten</v>
      </c>
      <c r="G942" s="19">
        <v>3177</v>
      </c>
      <c r="H942" s="19" t="s">
        <v>4534</v>
      </c>
    </row>
    <row r="943" spans="1:8" x14ac:dyDescent="0.2">
      <c r="A943" s="3">
        <v>6039</v>
      </c>
      <c r="B943" s="3" t="s">
        <v>999</v>
      </c>
      <c r="C943" s="3" t="s">
        <v>998</v>
      </c>
      <c r="D943" s="3" t="s">
        <v>932</v>
      </c>
      <c r="E943" s="3" t="str">
        <v>Buus</v>
      </c>
      <c r="G943" s="19">
        <v>3178</v>
      </c>
      <c r="H943" s="19" t="s">
        <v>4534</v>
      </c>
    </row>
    <row r="944" spans="1:8" x14ac:dyDescent="0.2">
      <c r="A944" s="3">
        <v>6013</v>
      </c>
      <c r="B944" s="3" t="s">
        <v>1000</v>
      </c>
      <c r="C944" s="3" t="s">
        <v>1001</v>
      </c>
      <c r="D944" s="3" t="s">
        <v>932</v>
      </c>
      <c r="E944" s="3" t="str">
        <v>Diepflingen</v>
      </c>
      <c r="G944" s="19">
        <v>3179</v>
      </c>
      <c r="H944" s="19" t="s">
        <v>4534</v>
      </c>
    </row>
    <row r="945" spans="1:8" x14ac:dyDescent="0.2">
      <c r="A945" s="3">
        <v>6103</v>
      </c>
      <c r="B945" s="3" t="s">
        <v>1002</v>
      </c>
      <c r="C945" s="3" t="s">
        <v>1001</v>
      </c>
      <c r="D945" s="3" t="s">
        <v>932</v>
      </c>
      <c r="E945" s="3" t="str">
        <v>Gelterkinden</v>
      </c>
      <c r="G945" s="19">
        <v>3182</v>
      </c>
      <c r="H945" s="19" t="s">
        <v>4537</v>
      </c>
    </row>
    <row r="946" spans="1:8" x14ac:dyDescent="0.2">
      <c r="A946" s="3">
        <v>6044</v>
      </c>
      <c r="B946" s="3" t="s">
        <v>1003</v>
      </c>
      <c r="C946" s="3" t="s">
        <v>1003</v>
      </c>
      <c r="D946" s="3" t="s">
        <v>932</v>
      </c>
      <c r="E946" s="3" t="str">
        <v>Häfelfingen</v>
      </c>
      <c r="G946" s="19">
        <v>3183</v>
      </c>
      <c r="H946" s="19" t="s">
        <v>4537</v>
      </c>
    </row>
    <row r="947" spans="1:8" x14ac:dyDescent="0.2">
      <c r="A947" s="3">
        <v>6354</v>
      </c>
      <c r="B947" s="3" t="s">
        <v>1004</v>
      </c>
      <c r="C947" s="3" t="s">
        <v>1004</v>
      </c>
      <c r="D947" s="3" t="s">
        <v>932</v>
      </c>
      <c r="E947" s="3" t="str">
        <v>Hemmiken</v>
      </c>
      <c r="G947" s="19">
        <v>3184</v>
      </c>
      <c r="H947" s="19" t="s">
        <v>4537</v>
      </c>
    </row>
    <row r="948" spans="1:8" x14ac:dyDescent="0.2">
      <c r="A948" s="3">
        <v>6353</v>
      </c>
      <c r="B948" s="3" t="s">
        <v>1005</v>
      </c>
      <c r="C948" s="3" t="s">
        <v>1005</v>
      </c>
      <c r="D948" s="3" t="s">
        <v>932</v>
      </c>
      <c r="E948" s="3" t="str">
        <v>Itingen</v>
      </c>
      <c r="G948" s="19">
        <v>3185</v>
      </c>
      <c r="H948" s="19" t="s">
        <v>4531</v>
      </c>
    </row>
    <row r="949" spans="1:8" x14ac:dyDescent="0.2">
      <c r="A949" s="3">
        <v>6356</v>
      </c>
      <c r="B949" s="3" t="s">
        <v>1006</v>
      </c>
      <c r="C949" s="3" t="s">
        <v>1005</v>
      </c>
      <c r="D949" s="3" t="s">
        <v>932</v>
      </c>
      <c r="E949" s="3" t="str">
        <v>Känerkinden</v>
      </c>
      <c r="G949" s="19">
        <v>3186</v>
      </c>
      <c r="H949" s="19" t="s">
        <v>4531</v>
      </c>
    </row>
    <row r="950" spans="1:8" x14ac:dyDescent="0.2">
      <c r="A950" s="3">
        <v>6025</v>
      </c>
      <c r="B950" s="3" t="s">
        <v>1007</v>
      </c>
      <c r="C950" s="3" t="s">
        <v>1008</v>
      </c>
      <c r="D950" s="3" t="s">
        <v>932</v>
      </c>
      <c r="E950" s="3" t="str">
        <v>Kilchberg (BL)</v>
      </c>
      <c r="G950" s="19">
        <v>3202</v>
      </c>
      <c r="H950" s="19" t="s">
        <v>4537</v>
      </c>
    </row>
    <row r="951" spans="1:8" x14ac:dyDescent="0.2">
      <c r="A951" s="3">
        <v>6215</v>
      </c>
      <c r="B951" s="3" t="s">
        <v>1008</v>
      </c>
      <c r="C951" s="3" t="s">
        <v>1008</v>
      </c>
      <c r="D951" s="3" t="s">
        <v>932</v>
      </c>
      <c r="E951" s="3" t="str">
        <v>Läufelfingen</v>
      </c>
      <c r="G951" s="19">
        <v>3203</v>
      </c>
      <c r="H951" s="19" t="s">
        <v>4537</v>
      </c>
    </row>
    <row r="952" spans="1:8" x14ac:dyDescent="0.2">
      <c r="A952" s="3">
        <v>6215</v>
      </c>
      <c r="B952" s="3" t="s">
        <v>1009</v>
      </c>
      <c r="C952" s="3" t="s">
        <v>1008</v>
      </c>
      <c r="D952" s="3" t="s">
        <v>932</v>
      </c>
      <c r="E952" s="3" t="str">
        <v>Maisprach</v>
      </c>
      <c r="G952" s="19">
        <v>3204</v>
      </c>
      <c r="H952" s="19" t="s">
        <v>4537</v>
      </c>
    </row>
    <row r="953" spans="1:8" x14ac:dyDescent="0.2">
      <c r="A953" s="3">
        <v>6222</v>
      </c>
      <c r="B953" s="3" t="s">
        <v>1010</v>
      </c>
      <c r="C953" s="3" t="s">
        <v>1008</v>
      </c>
      <c r="D953" s="3" t="s">
        <v>932</v>
      </c>
      <c r="E953" s="3" t="str">
        <v>Nusshof</v>
      </c>
      <c r="G953" s="19">
        <v>3205</v>
      </c>
      <c r="H953" s="19" t="s">
        <v>4537</v>
      </c>
    </row>
    <row r="954" spans="1:8" x14ac:dyDescent="0.2">
      <c r="A954" s="3">
        <v>6233</v>
      </c>
      <c r="B954" s="3" t="s">
        <v>1011</v>
      </c>
      <c r="C954" s="3" t="s">
        <v>1011</v>
      </c>
      <c r="D954" s="3" t="s">
        <v>932</v>
      </c>
      <c r="E954" s="3" t="str">
        <v>Oltingen</v>
      </c>
      <c r="G954" s="19">
        <v>3206</v>
      </c>
      <c r="H954" s="19" t="s">
        <v>4534</v>
      </c>
    </row>
    <row r="955" spans="1:8" x14ac:dyDescent="0.2">
      <c r="A955" s="3">
        <v>6018</v>
      </c>
      <c r="B955" s="3" t="s">
        <v>1012</v>
      </c>
      <c r="C955" s="3" t="s">
        <v>1012</v>
      </c>
      <c r="D955" s="3" t="s">
        <v>932</v>
      </c>
      <c r="E955" s="3" t="str">
        <v>Ormalingen</v>
      </c>
      <c r="G955" s="19">
        <v>3207</v>
      </c>
      <c r="H955" s="19" t="s">
        <v>4537</v>
      </c>
    </row>
    <row r="956" spans="1:8" x14ac:dyDescent="0.2">
      <c r="A956" s="3">
        <v>6205</v>
      </c>
      <c r="B956" s="3" t="s">
        <v>1013</v>
      </c>
      <c r="C956" s="3" t="s">
        <v>1013</v>
      </c>
      <c r="D956" s="3" t="s">
        <v>932</v>
      </c>
      <c r="E956" s="3" t="str">
        <v>Rickenbach (BL)</v>
      </c>
      <c r="G956" s="19">
        <v>3208</v>
      </c>
      <c r="H956" s="19" t="s">
        <v>4537</v>
      </c>
    </row>
    <row r="957" spans="1:8" x14ac:dyDescent="0.2">
      <c r="A957" s="3">
        <v>6232</v>
      </c>
      <c r="B957" s="3" t="s">
        <v>1014</v>
      </c>
      <c r="C957" s="3" t="s">
        <v>1014</v>
      </c>
      <c r="D957" s="3" t="s">
        <v>932</v>
      </c>
      <c r="E957" s="3" t="str">
        <v>Rothenfluh</v>
      </c>
      <c r="G957" s="19">
        <v>3210</v>
      </c>
      <c r="H957" s="19" t="s">
        <v>4537</v>
      </c>
    </row>
    <row r="958" spans="1:8" x14ac:dyDescent="0.2">
      <c r="A958" s="3">
        <v>6022</v>
      </c>
      <c r="B958" s="3" t="s">
        <v>1015</v>
      </c>
      <c r="C958" s="3" t="s">
        <v>1015</v>
      </c>
      <c r="D958" s="3" t="s">
        <v>932</v>
      </c>
      <c r="E958" s="3" t="str">
        <v>Rümlingen</v>
      </c>
      <c r="G958" s="19">
        <v>3212</v>
      </c>
      <c r="H958" s="19" t="s">
        <v>4534</v>
      </c>
    </row>
    <row r="959" spans="1:8" x14ac:dyDescent="0.2">
      <c r="A959" s="3">
        <v>6024</v>
      </c>
      <c r="B959" s="3" t="s">
        <v>1016</v>
      </c>
      <c r="C959" s="3" t="s">
        <v>1016</v>
      </c>
      <c r="D959" s="3" t="s">
        <v>932</v>
      </c>
      <c r="E959" s="3" t="str">
        <v>Rünenberg</v>
      </c>
      <c r="G959" s="19">
        <v>3213</v>
      </c>
      <c r="H959" s="19" t="s">
        <v>4534</v>
      </c>
    </row>
    <row r="960" spans="1:8" x14ac:dyDescent="0.2">
      <c r="A960" s="3">
        <v>6212</v>
      </c>
      <c r="B960" s="3" t="s">
        <v>1017</v>
      </c>
      <c r="C960" s="3" t="s">
        <v>1018</v>
      </c>
      <c r="D960" s="3" t="s">
        <v>932</v>
      </c>
      <c r="E960" s="3" t="str">
        <v>Sissach</v>
      </c>
      <c r="G960" s="19">
        <v>3214</v>
      </c>
      <c r="H960" s="19" t="s">
        <v>4534</v>
      </c>
    </row>
    <row r="961" spans="1:8" x14ac:dyDescent="0.2">
      <c r="A961" s="3">
        <v>6213</v>
      </c>
      <c r="B961" s="3" t="s">
        <v>1018</v>
      </c>
      <c r="C961" s="3" t="s">
        <v>1018</v>
      </c>
      <c r="D961" s="3" t="s">
        <v>932</v>
      </c>
      <c r="E961" s="3" t="str">
        <v>Tecknau</v>
      </c>
      <c r="G961" s="19">
        <v>3215</v>
      </c>
      <c r="H961" s="19" t="s">
        <v>4534</v>
      </c>
    </row>
    <row r="962" spans="1:8" x14ac:dyDescent="0.2">
      <c r="A962" s="3">
        <v>6212</v>
      </c>
      <c r="B962" s="3" t="s">
        <v>1019</v>
      </c>
      <c r="C962" s="3" t="s">
        <v>1020</v>
      </c>
      <c r="D962" s="3" t="s">
        <v>932</v>
      </c>
      <c r="E962" s="3" t="str">
        <v>Tenniken</v>
      </c>
      <c r="G962" s="19">
        <v>3216</v>
      </c>
      <c r="H962" s="19" t="s">
        <v>4534</v>
      </c>
    </row>
    <row r="963" spans="1:8" x14ac:dyDescent="0.2">
      <c r="A963" s="3">
        <v>6216</v>
      </c>
      <c r="B963" s="3" t="s">
        <v>1020</v>
      </c>
      <c r="C963" s="3" t="s">
        <v>1020</v>
      </c>
      <c r="D963" s="3" t="s">
        <v>932</v>
      </c>
      <c r="E963" s="3" t="str">
        <v>Thürnen</v>
      </c>
      <c r="G963" s="19">
        <v>3225</v>
      </c>
      <c r="H963" s="19" t="s">
        <v>4534</v>
      </c>
    </row>
    <row r="964" spans="1:8" x14ac:dyDescent="0.2">
      <c r="A964" s="3">
        <v>6016</v>
      </c>
      <c r="B964" s="3" t="s">
        <v>1021</v>
      </c>
      <c r="C964" s="3" t="s">
        <v>1022</v>
      </c>
      <c r="D964" s="3" t="s">
        <v>932</v>
      </c>
      <c r="E964" s="3" t="str">
        <v>Wenslingen</v>
      </c>
      <c r="G964" s="19">
        <v>3226</v>
      </c>
      <c r="H964" s="19" t="s">
        <v>4537</v>
      </c>
    </row>
    <row r="965" spans="1:8" x14ac:dyDescent="0.2">
      <c r="A965" s="3">
        <v>6203</v>
      </c>
      <c r="B965" s="3" t="s">
        <v>1023</v>
      </c>
      <c r="C965" s="3" t="s">
        <v>1022</v>
      </c>
      <c r="D965" s="3" t="s">
        <v>932</v>
      </c>
      <c r="E965" s="3" t="str">
        <v>Wintersingen</v>
      </c>
      <c r="G965" s="19">
        <v>3232</v>
      </c>
      <c r="H965" s="19" t="s">
        <v>4534</v>
      </c>
    </row>
    <row r="966" spans="1:8" x14ac:dyDescent="0.2">
      <c r="A966" s="3">
        <v>6206</v>
      </c>
      <c r="B966" s="3" t="s">
        <v>1022</v>
      </c>
      <c r="C966" s="3" t="s">
        <v>1022</v>
      </c>
      <c r="D966" s="3" t="s">
        <v>932</v>
      </c>
      <c r="E966" s="3" t="str">
        <v>Wittinsburg</v>
      </c>
      <c r="G966" s="19">
        <v>3233</v>
      </c>
      <c r="H966" s="19" t="s">
        <v>4534</v>
      </c>
    </row>
    <row r="967" spans="1:8" x14ac:dyDescent="0.2">
      <c r="A967" s="3">
        <v>6207</v>
      </c>
      <c r="B967" s="3" t="s">
        <v>1024</v>
      </c>
      <c r="C967" s="3" t="s">
        <v>1024</v>
      </c>
      <c r="D967" s="3" t="s">
        <v>932</v>
      </c>
      <c r="E967" s="3" t="str">
        <v>Zeglingen</v>
      </c>
      <c r="G967" s="19">
        <v>3234</v>
      </c>
      <c r="H967" s="19" t="s">
        <v>4537</v>
      </c>
    </row>
    <row r="968" spans="1:8" x14ac:dyDescent="0.2">
      <c r="A968" s="3">
        <v>6208</v>
      </c>
      <c r="B968" s="3" t="s">
        <v>1025</v>
      </c>
      <c r="C968" s="3" t="s">
        <v>1026</v>
      </c>
      <c r="D968" s="3" t="s">
        <v>932</v>
      </c>
      <c r="E968" s="3" t="str">
        <v>Zunzgen</v>
      </c>
      <c r="G968" s="19">
        <v>3235</v>
      </c>
      <c r="H968" s="19" t="s">
        <v>4537</v>
      </c>
    </row>
    <row r="969" spans="1:8" x14ac:dyDescent="0.2">
      <c r="A969" s="3">
        <v>5735</v>
      </c>
      <c r="B969" s="3" t="s">
        <v>1027</v>
      </c>
      <c r="C969" s="3" t="s">
        <v>1028</v>
      </c>
      <c r="D969" s="3" t="s">
        <v>932</v>
      </c>
      <c r="E969" s="3" t="str">
        <v>Arboldswil</v>
      </c>
      <c r="G969" s="19">
        <v>3236</v>
      </c>
      <c r="H969" s="19" t="s">
        <v>4534</v>
      </c>
    </row>
    <row r="970" spans="1:8" x14ac:dyDescent="0.2">
      <c r="A970" s="3">
        <v>6221</v>
      </c>
      <c r="B970" s="3" t="s">
        <v>1029</v>
      </c>
      <c r="C970" s="3" t="s">
        <v>1028</v>
      </c>
      <c r="D970" s="3" t="s">
        <v>932</v>
      </c>
      <c r="E970" s="3" t="str">
        <v>Bennwil</v>
      </c>
      <c r="G970" s="19">
        <v>3237</v>
      </c>
      <c r="H970" s="19" t="s">
        <v>4537</v>
      </c>
    </row>
    <row r="971" spans="1:8" x14ac:dyDescent="0.2">
      <c r="A971" s="3">
        <v>6017</v>
      </c>
      <c r="B971" s="3" t="s">
        <v>1030</v>
      </c>
      <c r="C971" s="3" t="s">
        <v>1030</v>
      </c>
      <c r="D971" s="3" t="s">
        <v>932</v>
      </c>
      <c r="E971" s="3" t="str">
        <v>Bretzwil</v>
      </c>
      <c r="G971" s="19">
        <v>3238</v>
      </c>
      <c r="H971" s="19" t="s">
        <v>4534</v>
      </c>
    </row>
    <row r="972" spans="1:8" x14ac:dyDescent="0.2">
      <c r="A972" s="3">
        <v>6019</v>
      </c>
      <c r="B972" s="3" t="s">
        <v>1031</v>
      </c>
      <c r="C972" s="3" t="s">
        <v>1030</v>
      </c>
      <c r="D972" s="3" t="s">
        <v>932</v>
      </c>
      <c r="E972" s="3" t="str">
        <v>Diegten</v>
      </c>
      <c r="G972" s="19">
        <v>3250</v>
      </c>
      <c r="H972" s="19" t="s">
        <v>4537</v>
      </c>
    </row>
    <row r="973" spans="1:8" x14ac:dyDescent="0.2">
      <c r="A973" s="3">
        <v>6214</v>
      </c>
      <c r="B973" s="3" t="s">
        <v>1032</v>
      </c>
      <c r="C973" s="3" t="s">
        <v>1032</v>
      </c>
      <c r="D973" s="3" t="s">
        <v>932</v>
      </c>
      <c r="E973" s="3" t="str">
        <v>Eptingen</v>
      </c>
      <c r="G973" s="19">
        <v>3251</v>
      </c>
      <c r="H973" s="19" t="s">
        <v>4537</v>
      </c>
    </row>
    <row r="974" spans="1:8" x14ac:dyDescent="0.2">
      <c r="A974" s="3">
        <v>6231</v>
      </c>
      <c r="B974" s="3" t="s">
        <v>1033</v>
      </c>
      <c r="C974" s="3" t="s">
        <v>1033</v>
      </c>
      <c r="D974" s="3" t="s">
        <v>932</v>
      </c>
      <c r="E974" s="3" t="str">
        <v>Hölstein</v>
      </c>
      <c r="G974" s="19">
        <v>3252</v>
      </c>
      <c r="H974" s="19" t="s">
        <v>4537</v>
      </c>
    </row>
    <row r="975" spans="1:8" x14ac:dyDescent="0.2">
      <c r="A975" s="3">
        <v>6204</v>
      </c>
      <c r="B975" s="3" t="s">
        <v>1034</v>
      </c>
      <c r="C975" s="3" t="s">
        <v>1034</v>
      </c>
      <c r="D975" s="3" t="s">
        <v>932</v>
      </c>
      <c r="E975" s="3" t="str">
        <v>Lampenberg</v>
      </c>
      <c r="G975" s="19">
        <v>3253</v>
      </c>
      <c r="H975" s="19" t="s">
        <v>4537</v>
      </c>
    </row>
    <row r="976" spans="1:8" x14ac:dyDescent="0.2">
      <c r="A976" s="3">
        <v>6210</v>
      </c>
      <c r="B976" s="3" t="s">
        <v>1035</v>
      </c>
      <c r="C976" s="3" t="s">
        <v>1035</v>
      </c>
      <c r="D976" s="3" t="s">
        <v>932</v>
      </c>
      <c r="E976" s="3" t="str">
        <v>Langenbruck</v>
      </c>
      <c r="G976" s="19">
        <v>3254</v>
      </c>
      <c r="H976" s="19" t="s">
        <v>4537</v>
      </c>
    </row>
    <row r="977" spans="1:8" x14ac:dyDescent="0.2">
      <c r="A977" s="3">
        <v>6234</v>
      </c>
      <c r="B977" s="3" t="s">
        <v>1036</v>
      </c>
      <c r="C977" s="3" t="s">
        <v>1036</v>
      </c>
      <c r="D977" s="3" t="s">
        <v>932</v>
      </c>
      <c r="E977" s="3" t="str">
        <v>Lauwil</v>
      </c>
      <c r="G977" s="19">
        <v>3255</v>
      </c>
      <c r="H977" s="19" t="s">
        <v>4537</v>
      </c>
    </row>
    <row r="978" spans="1:8" x14ac:dyDescent="0.2">
      <c r="A978" s="3">
        <v>6234</v>
      </c>
      <c r="B978" s="3" t="s">
        <v>1037</v>
      </c>
      <c r="C978" s="3" t="s">
        <v>1036</v>
      </c>
      <c r="D978" s="3" t="s">
        <v>932</v>
      </c>
      <c r="E978" s="3" t="str">
        <v>Liedertswil</v>
      </c>
      <c r="G978" s="19">
        <v>3256</v>
      </c>
      <c r="H978" s="19" t="s">
        <v>4537</v>
      </c>
    </row>
    <row r="979" spans="1:8" x14ac:dyDescent="0.2">
      <c r="A979" s="3">
        <v>6235</v>
      </c>
      <c r="B979" s="3" t="s">
        <v>1038</v>
      </c>
      <c r="C979" s="3" t="s">
        <v>1036</v>
      </c>
      <c r="D979" s="3" t="s">
        <v>932</v>
      </c>
      <c r="E979" s="3" t="str">
        <v>Niederdorf</v>
      </c>
      <c r="G979" s="19">
        <v>3257</v>
      </c>
      <c r="H979" s="19" t="s">
        <v>4537</v>
      </c>
    </row>
    <row r="980" spans="1:8" x14ac:dyDescent="0.2">
      <c r="A980" s="3">
        <v>6236</v>
      </c>
      <c r="B980" s="3" t="s">
        <v>1039</v>
      </c>
      <c r="C980" s="3" t="s">
        <v>1036</v>
      </c>
      <c r="D980" s="3" t="s">
        <v>932</v>
      </c>
      <c r="E980" s="3" t="str">
        <v>Oberdorf (BL)</v>
      </c>
      <c r="G980" s="19">
        <v>3262</v>
      </c>
      <c r="H980" s="19" t="s">
        <v>4537</v>
      </c>
    </row>
    <row r="981" spans="1:8" x14ac:dyDescent="0.2">
      <c r="A981" s="3">
        <v>6110</v>
      </c>
      <c r="B981" s="3" t="s">
        <v>1040</v>
      </c>
      <c r="C981" s="3" t="s">
        <v>1040</v>
      </c>
      <c r="D981" s="3" t="s">
        <v>932</v>
      </c>
      <c r="E981" s="3" t="str">
        <v>Reigoldswil</v>
      </c>
      <c r="G981" s="19">
        <v>3263</v>
      </c>
      <c r="H981" s="19" t="s">
        <v>4537</v>
      </c>
    </row>
    <row r="982" spans="1:8" x14ac:dyDescent="0.2">
      <c r="A982" s="3">
        <v>6114</v>
      </c>
      <c r="B982" s="3" t="s">
        <v>1041</v>
      </c>
      <c r="C982" s="3" t="s">
        <v>1040</v>
      </c>
      <c r="D982" s="3" t="s">
        <v>932</v>
      </c>
      <c r="E982" s="3" t="str">
        <v>Titterten</v>
      </c>
      <c r="G982" s="19">
        <v>3264</v>
      </c>
      <c r="H982" s="19" t="s">
        <v>4537</v>
      </c>
    </row>
    <row r="983" spans="1:8" x14ac:dyDescent="0.2">
      <c r="A983" s="3">
        <v>6248</v>
      </c>
      <c r="B983" s="3" t="s">
        <v>1042</v>
      </c>
      <c r="C983" s="3" t="s">
        <v>1042</v>
      </c>
      <c r="D983" s="3" t="s">
        <v>932</v>
      </c>
      <c r="E983" s="3" t="str">
        <v>Waldenburg</v>
      </c>
      <c r="G983" s="19">
        <v>3266</v>
      </c>
      <c r="H983" s="19" t="s">
        <v>4537</v>
      </c>
    </row>
    <row r="984" spans="1:8" x14ac:dyDescent="0.2">
      <c r="A984" s="3">
        <v>6147</v>
      </c>
      <c r="B984" s="3" t="s">
        <v>1043</v>
      </c>
      <c r="C984" s="3" t="s">
        <v>1043</v>
      </c>
      <c r="D984" s="3" t="s">
        <v>932</v>
      </c>
      <c r="E984" s="3" t="str">
        <v>Gächlingen</v>
      </c>
      <c r="G984" s="19">
        <v>3267</v>
      </c>
      <c r="H984" s="19" t="s">
        <v>4537</v>
      </c>
    </row>
    <row r="985" spans="1:8" x14ac:dyDescent="0.2">
      <c r="A985" s="3">
        <v>6245</v>
      </c>
      <c r="B985" s="3" t="s">
        <v>1044</v>
      </c>
      <c r="C985" s="3" t="s">
        <v>1045</v>
      </c>
      <c r="D985" s="3" t="s">
        <v>932</v>
      </c>
      <c r="E985" s="3" t="str">
        <v>Löhningen</v>
      </c>
      <c r="G985" s="19">
        <v>3268</v>
      </c>
      <c r="H985" s="19" t="s">
        <v>4537</v>
      </c>
    </row>
    <row r="986" spans="1:8" x14ac:dyDescent="0.2">
      <c r="A986" s="3">
        <v>6246</v>
      </c>
      <c r="B986" s="3" t="s">
        <v>1045</v>
      </c>
      <c r="C986" s="3" t="s">
        <v>1045</v>
      </c>
      <c r="D986" s="3" t="s">
        <v>932</v>
      </c>
      <c r="E986" s="3" t="str">
        <v>Neunkirch</v>
      </c>
      <c r="G986" s="19">
        <v>3270</v>
      </c>
      <c r="H986" s="19" t="s">
        <v>4537</v>
      </c>
    </row>
    <row r="987" spans="1:8" x14ac:dyDescent="0.2">
      <c r="A987" s="3">
        <v>6211</v>
      </c>
      <c r="B987" s="3" t="s">
        <v>1046</v>
      </c>
      <c r="C987" s="3" t="s">
        <v>1047</v>
      </c>
      <c r="D987" s="3" t="s">
        <v>932</v>
      </c>
      <c r="E987" s="3" t="str">
        <v>Büttenhardt</v>
      </c>
      <c r="G987" s="19">
        <v>3271</v>
      </c>
      <c r="H987" s="19" t="s">
        <v>4537</v>
      </c>
    </row>
    <row r="988" spans="1:8" x14ac:dyDescent="0.2">
      <c r="A988" s="3">
        <v>6252</v>
      </c>
      <c r="B988" s="3" t="s">
        <v>1047</v>
      </c>
      <c r="C988" s="3" t="s">
        <v>1047</v>
      </c>
      <c r="D988" s="3" t="s">
        <v>932</v>
      </c>
      <c r="E988" s="3" t="str">
        <v>Dörflingen</v>
      </c>
      <c r="G988" s="19">
        <v>3272</v>
      </c>
      <c r="H988" s="19" t="s">
        <v>4537</v>
      </c>
    </row>
    <row r="989" spans="1:8" x14ac:dyDescent="0.2">
      <c r="A989" s="3">
        <v>6253</v>
      </c>
      <c r="B989" s="3" t="s">
        <v>1048</v>
      </c>
      <c r="C989" s="3" t="s">
        <v>1047</v>
      </c>
      <c r="D989" s="3" t="s">
        <v>932</v>
      </c>
      <c r="E989" s="3" t="str">
        <v>Lohn (SH)</v>
      </c>
      <c r="G989" s="19">
        <v>3273</v>
      </c>
      <c r="H989" s="19" t="s">
        <v>4537</v>
      </c>
    </row>
    <row r="990" spans="1:8" x14ac:dyDescent="0.2">
      <c r="A990" s="3">
        <v>6243</v>
      </c>
      <c r="B990" s="3" t="s">
        <v>1049</v>
      </c>
      <c r="C990" s="3" t="s">
        <v>1049</v>
      </c>
      <c r="D990" s="3" t="s">
        <v>932</v>
      </c>
      <c r="E990" s="3" t="str">
        <v>Stetten (SH)</v>
      </c>
      <c r="G990" s="19">
        <v>3274</v>
      </c>
      <c r="H990" s="19" t="s">
        <v>4537</v>
      </c>
    </row>
    <row r="991" spans="1:8" x14ac:dyDescent="0.2">
      <c r="A991" s="3">
        <v>6217</v>
      </c>
      <c r="B991" s="3" t="s">
        <v>1050</v>
      </c>
      <c r="C991" s="3" t="s">
        <v>1051</v>
      </c>
      <c r="D991" s="3" t="s">
        <v>932</v>
      </c>
      <c r="E991" s="3" t="str">
        <v>Thayngen</v>
      </c>
      <c r="G991" s="19">
        <v>3280</v>
      </c>
      <c r="H991" s="19" t="s">
        <v>4534</v>
      </c>
    </row>
    <row r="992" spans="1:8" x14ac:dyDescent="0.2">
      <c r="A992" s="3">
        <v>6218</v>
      </c>
      <c r="B992" s="3" t="s">
        <v>1051</v>
      </c>
      <c r="C992" s="3" t="s">
        <v>1051</v>
      </c>
      <c r="D992" s="3" t="s">
        <v>932</v>
      </c>
      <c r="E992" s="3" t="str">
        <v>Bargen (SH)</v>
      </c>
      <c r="G992" s="19">
        <v>3282</v>
      </c>
      <c r="H992" s="19" t="s">
        <v>4537</v>
      </c>
    </row>
    <row r="993" spans="1:8" x14ac:dyDescent="0.2">
      <c r="A993" s="3">
        <v>6145</v>
      </c>
      <c r="B993" s="3" t="s">
        <v>1052</v>
      </c>
      <c r="C993" s="3" t="s">
        <v>1053</v>
      </c>
      <c r="D993" s="3" t="s">
        <v>932</v>
      </c>
      <c r="E993" s="3" t="str">
        <v>Beringen</v>
      </c>
      <c r="G993" s="19">
        <v>3283</v>
      </c>
      <c r="H993" s="19" t="s">
        <v>4537</v>
      </c>
    </row>
    <row r="994" spans="1:8" x14ac:dyDescent="0.2">
      <c r="A994" s="3">
        <v>6146</v>
      </c>
      <c r="B994" s="3" t="s">
        <v>1054</v>
      </c>
      <c r="C994" s="3" t="s">
        <v>1054</v>
      </c>
      <c r="D994" s="3" t="s">
        <v>932</v>
      </c>
      <c r="E994" s="3" t="str">
        <v>Buchberg</v>
      </c>
      <c r="G994" s="19">
        <v>3284</v>
      </c>
      <c r="H994" s="19" t="s">
        <v>4537</v>
      </c>
    </row>
    <row r="995" spans="1:8" x14ac:dyDescent="0.2">
      <c r="A995" s="3">
        <v>6133</v>
      </c>
      <c r="B995" s="3" t="s">
        <v>1055</v>
      </c>
      <c r="C995" s="3" t="s">
        <v>1056</v>
      </c>
      <c r="D995" s="3" t="s">
        <v>932</v>
      </c>
      <c r="E995" s="3" t="str">
        <v>Merishausen</v>
      </c>
      <c r="G995" s="19">
        <v>3285</v>
      </c>
      <c r="H995" s="19" t="s">
        <v>4534</v>
      </c>
    </row>
    <row r="996" spans="1:8" x14ac:dyDescent="0.2">
      <c r="A996" s="3">
        <v>6154</v>
      </c>
      <c r="B996" s="3" t="s">
        <v>1057</v>
      </c>
      <c r="C996" s="3" t="s">
        <v>1058</v>
      </c>
      <c r="D996" s="3" t="s">
        <v>932</v>
      </c>
      <c r="E996" s="3" t="str">
        <v>Neuhausen am Rheinfall</v>
      </c>
      <c r="G996" s="19">
        <v>3286</v>
      </c>
      <c r="H996" s="19" t="s">
        <v>4534</v>
      </c>
    </row>
    <row r="997" spans="1:8" x14ac:dyDescent="0.2">
      <c r="A997" s="3">
        <v>6156</v>
      </c>
      <c r="B997" s="3" t="s">
        <v>1058</v>
      </c>
      <c r="C997" s="3" t="s">
        <v>1058</v>
      </c>
      <c r="D997" s="3" t="s">
        <v>932</v>
      </c>
      <c r="E997" s="3" t="str">
        <v>Rüdlingen</v>
      </c>
      <c r="G997" s="19">
        <v>3292</v>
      </c>
      <c r="H997" s="19" t="s">
        <v>4537</v>
      </c>
    </row>
    <row r="998" spans="1:8" x14ac:dyDescent="0.2">
      <c r="A998" s="3">
        <v>6156</v>
      </c>
      <c r="B998" s="3" t="s">
        <v>1059</v>
      </c>
      <c r="C998" s="3" t="s">
        <v>1058</v>
      </c>
      <c r="D998" s="3" t="s">
        <v>932</v>
      </c>
      <c r="E998" s="3" t="str">
        <v>Schaffhausen</v>
      </c>
      <c r="G998" s="19">
        <v>3293</v>
      </c>
      <c r="H998" s="19" t="s">
        <v>4537</v>
      </c>
    </row>
    <row r="999" spans="1:8" x14ac:dyDescent="0.2">
      <c r="A999" s="3">
        <v>6122</v>
      </c>
      <c r="B999" s="3" t="s">
        <v>1060</v>
      </c>
      <c r="C999" s="3" t="s">
        <v>1060</v>
      </c>
      <c r="D999" s="3" t="s">
        <v>932</v>
      </c>
      <c r="E999" s="3" t="str">
        <v>Beggingen</v>
      </c>
      <c r="G999" s="19">
        <v>3294</v>
      </c>
      <c r="H999" s="19" t="s">
        <v>4537</v>
      </c>
    </row>
    <row r="1000" spans="1:8" x14ac:dyDescent="0.2">
      <c r="A1000" s="3">
        <v>6123</v>
      </c>
      <c r="B1000" s="3" t="s">
        <v>1061</v>
      </c>
      <c r="C1000" s="3" t="s">
        <v>1060</v>
      </c>
      <c r="D1000" s="3" t="s">
        <v>932</v>
      </c>
      <c r="E1000" s="3" t="str">
        <v>Schleitheim</v>
      </c>
      <c r="G1000" s="19">
        <v>3295</v>
      </c>
      <c r="H1000" s="19" t="s">
        <v>4537</v>
      </c>
    </row>
    <row r="1001" spans="1:8" x14ac:dyDescent="0.2">
      <c r="A1001" s="3">
        <v>6125</v>
      </c>
      <c r="B1001" s="3" t="s">
        <v>1062</v>
      </c>
      <c r="C1001" s="3" t="s">
        <v>1060</v>
      </c>
      <c r="D1001" s="3" t="s">
        <v>932</v>
      </c>
      <c r="E1001" s="3" t="str">
        <v>Siblingen</v>
      </c>
      <c r="G1001" s="19">
        <v>3296</v>
      </c>
      <c r="H1001" s="19" t="s">
        <v>4537</v>
      </c>
    </row>
    <row r="1002" spans="1:8" x14ac:dyDescent="0.2">
      <c r="A1002" s="3">
        <v>6244</v>
      </c>
      <c r="B1002" s="3" t="s">
        <v>1063</v>
      </c>
      <c r="C1002" s="3" t="s">
        <v>1063</v>
      </c>
      <c r="D1002" s="3" t="s">
        <v>932</v>
      </c>
      <c r="E1002" s="3" t="str">
        <v>Buch (SH)</v>
      </c>
      <c r="G1002" s="19">
        <v>3297</v>
      </c>
      <c r="H1002" s="19" t="s">
        <v>4537</v>
      </c>
    </row>
    <row r="1003" spans="1:8" x14ac:dyDescent="0.2">
      <c r="A1003" s="3">
        <v>4915</v>
      </c>
      <c r="B1003" s="3" t="s">
        <v>1064</v>
      </c>
      <c r="C1003" s="3" t="s">
        <v>1065</v>
      </c>
      <c r="D1003" s="3" t="s">
        <v>932</v>
      </c>
      <c r="E1003" s="3" t="str">
        <v>Hemishofen</v>
      </c>
      <c r="G1003" s="19">
        <v>3298</v>
      </c>
      <c r="H1003" s="19" t="s">
        <v>4537</v>
      </c>
    </row>
    <row r="1004" spans="1:8" x14ac:dyDescent="0.2">
      <c r="A1004" s="3">
        <v>6264</v>
      </c>
      <c r="B1004" s="3" t="s">
        <v>1065</v>
      </c>
      <c r="C1004" s="3" t="s">
        <v>1065</v>
      </c>
      <c r="D1004" s="3" t="s">
        <v>932</v>
      </c>
      <c r="E1004" s="3" t="str">
        <v>Ramsen</v>
      </c>
      <c r="G1004" s="19">
        <v>3302</v>
      </c>
      <c r="H1004" s="19" t="s">
        <v>4537</v>
      </c>
    </row>
    <row r="1005" spans="1:8" x14ac:dyDescent="0.2">
      <c r="A1005" s="3">
        <v>6260</v>
      </c>
      <c r="B1005" s="3" t="s">
        <v>1066</v>
      </c>
      <c r="C1005" s="3" t="s">
        <v>1066</v>
      </c>
      <c r="D1005" s="3" t="s">
        <v>932</v>
      </c>
      <c r="E1005" s="3" t="str">
        <v>Stein am Rhein</v>
      </c>
      <c r="G1005" s="19">
        <v>3303</v>
      </c>
      <c r="H1005" s="19" t="s">
        <v>4537</v>
      </c>
    </row>
    <row r="1006" spans="1:8" x14ac:dyDescent="0.2">
      <c r="A1006" s="3">
        <v>6260</v>
      </c>
      <c r="B1006" s="3" t="s">
        <v>1067</v>
      </c>
      <c r="C1006" s="3" t="s">
        <v>1066</v>
      </c>
      <c r="D1006" s="3" t="s">
        <v>932</v>
      </c>
      <c r="E1006" s="3" t="str">
        <v>Hallau</v>
      </c>
      <c r="G1006" s="19">
        <v>3305</v>
      </c>
      <c r="H1006" s="19" t="s">
        <v>4537</v>
      </c>
    </row>
    <row r="1007" spans="1:8" x14ac:dyDescent="0.2">
      <c r="A1007" s="3">
        <v>6260</v>
      </c>
      <c r="B1007" s="3" t="s">
        <v>1068</v>
      </c>
      <c r="C1007" s="3" t="s">
        <v>1066</v>
      </c>
      <c r="D1007" s="3" t="s">
        <v>932</v>
      </c>
      <c r="E1007" s="3" t="str">
        <v>Oberhallau</v>
      </c>
      <c r="G1007" s="19">
        <v>3306</v>
      </c>
      <c r="H1007" s="19" t="s">
        <v>4537</v>
      </c>
    </row>
    <row r="1008" spans="1:8" x14ac:dyDescent="0.2">
      <c r="A1008" s="3">
        <v>6262</v>
      </c>
      <c r="B1008" s="3" t="s">
        <v>1069</v>
      </c>
      <c r="C1008" s="3" t="s">
        <v>1066</v>
      </c>
      <c r="D1008" s="3" t="s">
        <v>932</v>
      </c>
      <c r="E1008" s="3" t="str">
        <v>Trasadingen</v>
      </c>
      <c r="G1008" s="19">
        <v>3307</v>
      </c>
      <c r="H1008" s="19" t="s">
        <v>4537</v>
      </c>
    </row>
    <row r="1009" spans="1:8" x14ac:dyDescent="0.2">
      <c r="A1009" s="3">
        <v>6263</v>
      </c>
      <c r="B1009" s="3" t="s">
        <v>1070</v>
      </c>
      <c r="C1009" s="3" t="s">
        <v>1066</v>
      </c>
      <c r="D1009" s="3" t="s">
        <v>932</v>
      </c>
      <c r="E1009" s="3" t="str">
        <v>Wilchingen</v>
      </c>
      <c r="G1009" s="19">
        <v>3308</v>
      </c>
      <c r="H1009" s="19" t="s">
        <v>4537</v>
      </c>
    </row>
    <row r="1010" spans="1:8" x14ac:dyDescent="0.2">
      <c r="A1010" s="3">
        <v>6265</v>
      </c>
      <c r="B1010" s="3" t="s">
        <v>1071</v>
      </c>
      <c r="C1010" s="3" t="s">
        <v>1071</v>
      </c>
      <c r="D1010" s="3" t="s">
        <v>932</v>
      </c>
      <c r="E1010" s="3" t="str">
        <v>Herisau</v>
      </c>
      <c r="G1010" s="19">
        <v>3309</v>
      </c>
      <c r="H1010" s="19" t="s">
        <v>4537</v>
      </c>
    </row>
    <row r="1011" spans="1:8" x14ac:dyDescent="0.2">
      <c r="A1011" s="3">
        <v>6143</v>
      </c>
      <c r="B1011" s="3" t="s">
        <v>1072</v>
      </c>
      <c r="C1011" s="3" t="s">
        <v>1073</v>
      </c>
      <c r="D1011" s="3" t="s">
        <v>932</v>
      </c>
      <c r="E1011" s="3" t="str">
        <v>Hundwil</v>
      </c>
      <c r="G1011" s="19">
        <v>3312</v>
      </c>
      <c r="H1011" s="19" t="s">
        <v>4537</v>
      </c>
    </row>
    <row r="1012" spans="1:8" x14ac:dyDescent="0.2">
      <c r="A1012" s="3">
        <v>6247</v>
      </c>
      <c r="B1012" s="3" t="s">
        <v>1073</v>
      </c>
      <c r="C1012" s="3" t="s">
        <v>1073</v>
      </c>
      <c r="D1012" s="3" t="s">
        <v>932</v>
      </c>
      <c r="E1012" s="3" t="str">
        <v>Schönengrund</v>
      </c>
      <c r="G1012" s="19">
        <v>3313</v>
      </c>
      <c r="H1012" s="19" t="s">
        <v>4537</v>
      </c>
    </row>
    <row r="1013" spans="1:8" x14ac:dyDescent="0.2">
      <c r="A1013" s="3">
        <v>6153</v>
      </c>
      <c r="B1013" s="3" t="s">
        <v>1074</v>
      </c>
      <c r="C1013" s="3" t="s">
        <v>1074</v>
      </c>
      <c r="D1013" s="3" t="s">
        <v>932</v>
      </c>
      <c r="E1013" s="3" t="str">
        <v>Schwellbrunn</v>
      </c>
      <c r="G1013" s="19">
        <v>3314</v>
      </c>
      <c r="H1013" s="19" t="s">
        <v>4537</v>
      </c>
    </row>
    <row r="1014" spans="1:8" x14ac:dyDescent="0.2">
      <c r="A1014" s="3">
        <v>6242</v>
      </c>
      <c r="B1014" s="3" t="s">
        <v>1075</v>
      </c>
      <c r="C1014" s="3" t="s">
        <v>1075</v>
      </c>
      <c r="D1014" s="3" t="s">
        <v>932</v>
      </c>
      <c r="E1014" s="3" t="str">
        <v>Stein (AR)</v>
      </c>
      <c r="G1014" s="19">
        <v>3315</v>
      </c>
      <c r="H1014" s="19" t="s">
        <v>4537</v>
      </c>
    </row>
    <row r="1015" spans="1:8" x14ac:dyDescent="0.2">
      <c r="A1015" s="3">
        <v>4806</v>
      </c>
      <c r="B1015" s="3" t="s">
        <v>1076</v>
      </c>
      <c r="C1015" s="3" t="s">
        <v>1076</v>
      </c>
      <c r="D1015" s="3" t="s">
        <v>932</v>
      </c>
      <c r="E1015" s="3" t="str">
        <v>Urnäsch</v>
      </c>
      <c r="G1015" s="19">
        <v>3317</v>
      </c>
      <c r="H1015" s="19" t="s">
        <v>4537</v>
      </c>
    </row>
    <row r="1016" spans="1:8" x14ac:dyDescent="0.2">
      <c r="A1016" s="3">
        <v>6260</v>
      </c>
      <c r="B1016" s="3" t="s">
        <v>1077</v>
      </c>
      <c r="C1016" s="3" t="s">
        <v>1076</v>
      </c>
      <c r="D1016" s="3" t="s">
        <v>932</v>
      </c>
      <c r="E1016" s="3" t="str">
        <v>Waldstatt</v>
      </c>
      <c r="G1016" s="19">
        <v>3322</v>
      </c>
      <c r="H1016" s="19" t="s">
        <v>4537</v>
      </c>
    </row>
    <row r="1017" spans="1:8" x14ac:dyDescent="0.2">
      <c r="A1017" s="3">
        <v>6144</v>
      </c>
      <c r="B1017" s="3" t="s">
        <v>1078</v>
      </c>
      <c r="C1017" s="3" t="s">
        <v>1079</v>
      </c>
      <c r="D1017" s="3" t="s">
        <v>932</v>
      </c>
      <c r="E1017" s="3" t="str">
        <v>Bühler</v>
      </c>
      <c r="G1017" s="19">
        <v>3323</v>
      </c>
      <c r="H1017" s="19" t="s">
        <v>4537</v>
      </c>
    </row>
    <row r="1018" spans="1:8" x14ac:dyDescent="0.2">
      <c r="A1018" s="3">
        <v>6152</v>
      </c>
      <c r="B1018" s="3" t="s">
        <v>1080</v>
      </c>
      <c r="C1018" s="3" t="s">
        <v>1079</v>
      </c>
      <c r="D1018" s="3" t="s">
        <v>932</v>
      </c>
      <c r="E1018" s="3" t="str">
        <v>Gais</v>
      </c>
      <c r="G1018" s="19">
        <v>3324</v>
      </c>
      <c r="H1018" s="19" t="s">
        <v>4537</v>
      </c>
    </row>
    <row r="1019" spans="1:8" x14ac:dyDescent="0.2">
      <c r="A1019" s="3">
        <v>6126</v>
      </c>
      <c r="B1019" s="3" t="s">
        <v>1081</v>
      </c>
      <c r="C1019" s="3" t="s">
        <v>1082</v>
      </c>
      <c r="D1019" s="3" t="s">
        <v>932</v>
      </c>
      <c r="E1019" s="3" t="str">
        <v>Speicher</v>
      </c>
      <c r="G1019" s="19">
        <v>3325</v>
      </c>
      <c r="H1019" s="19" t="s">
        <v>4537</v>
      </c>
    </row>
    <row r="1020" spans="1:8" x14ac:dyDescent="0.2">
      <c r="A1020" s="3">
        <v>6130</v>
      </c>
      <c r="B1020" s="3" t="s">
        <v>1082</v>
      </c>
      <c r="C1020" s="3" t="s">
        <v>1082</v>
      </c>
      <c r="D1020" s="3" t="s">
        <v>932</v>
      </c>
      <c r="E1020" s="3" t="str">
        <v>Teufen (AR)</v>
      </c>
      <c r="G1020" s="19">
        <v>3326</v>
      </c>
      <c r="H1020" s="19" t="s">
        <v>4537</v>
      </c>
    </row>
    <row r="1021" spans="1:8" x14ac:dyDescent="0.2">
      <c r="A1021" s="3">
        <v>6132</v>
      </c>
      <c r="B1021" s="3" t="s">
        <v>1083</v>
      </c>
      <c r="C1021" s="3" t="s">
        <v>1082</v>
      </c>
      <c r="D1021" s="3" t="s">
        <v>932</v>
      </c>
      <c r="E1021" s="3" t="str">
        <v>Trogen</v>
      </c>
      <c r="G1021" s="19">
        <v>3360</v>
      </c>
      <c r="H1021" s="19" t="s">
        <v>4545</v>
      </c>
    </row>
    <row r="1022" spans="1:8" x14ac:dyDescent="0.2">
      <c r="A1022" s="3">
        <v>6142</v>
      </c>
      <c r="B1022" s="3" t="s">
        <v>1084</v>
      </c>
      <c r="C1022" s="3" t="s">
        <v>1082</v>
      </c>
      <c r="D1022" s="3" t="s">
        <v>932</v>
      </c>
      <c r="E1022" s="3" t="str">
        <v>Grub (AR)</v>
      </c>
      <c r="G1022" s="19">
        <v>3362</v>
      </c>
      <c r="H1022" s="19" t="s">
        <v>4545</v>
      </c>
    </row>
    <row r="1023" spans="1:8" x14ac:dyDescent="0.2">
      <c r="A1023" s="3">
        <v>6460</v>
      </c>
      <c r="B1023" s="3" t="s">
        <v>1085</v>
      </c>
      <c r="C1023" s="3" t="s">
        <v>1086</v>
      </c>
      <c r="D1023" s="3" t="s">
        <v>1087</v>
      </c>
      <c r="E1023" s="3" t="str">
        <v>Heiden</v>
      </c>
      <c r="G1023" s="19">
        <v>3363</v>
      </c>
      <c r="H1023" s="19" t="s">
        <v>4545</v>
      </c>
    </row>
    <row r="1024" spans="1:8" x14ac:dyDescent="0.2">
      <c r="A1024" s="3">
        <v>6490</v>
      </c>
      <c r="B1024" s="3" t="s">
        <v>1088</v>
      </c>
      <c r="C1024" s="3" t="s">
        <v>1088</v>
      </c>
      <c r="D1024" s="3" t="s">
        <v>1087</v>
      </c>
      <c r="E1024" s="3" t="str">
        <v>Lutzenberg</v>
      </c>
      <c r="G1024" s="19">
        <v>3365</v>
      </c>
      <c r="H1024" s="19" t="s">
        <v>4545</v>
      </c>
    </row>
    <row r="1025" spans="1:8" x14ac:dyDescent="0.2">
      <c r="A1025" s="3">
        <v>6468</v>
      </c>
      <c r="B1025" s="3" t="s">
        <v>1089</v>
      </c>
      <c r="C1025" s="3" t="s">
        <v>1089</v>
      </c>
      <c r="D1025" s="3" t="s">
        <v>1087</v>
      </c>
      <c r="E1025" s="3" t="str">
        <v>Rehetobel</v>
      </c>
      <c r="G1025" s="19">
        <v>3366</v>
      </c>
      <c r="H1025" s="19" t="s">
        <v>4545</v>
      </c>
    </row>
    <row r="1026" spans="1:8" x14ac:dyDescent="0.2">
      <c r="A1026" s="3">
        <v>6463</v>
      </c>
      <c r="B1026" s="3" t="s">
        <v>1090</v>
      </c>
      <c r="C1026" s="3" t="s">
        <v>1091</v>
      </c>
      <c r="D1026" s="3" t="s">
        <v>1087</v>
      </c>
      <c r="E1026" s="3" t="str">
        <v>Reute (AR)</v>
      </c>
      <c r="G1026" s="19">
        <v>3367</v>
      </c>
      <c r="H1026" s="19" t="s">
        <v>4545</v>
      </c>
    </row>
    <row r="1027" spans="1:8" x14ac:dyDescent="0.2">
      <c r="A1027" s="3">
        <v>6472</v>
      </c>
      <c r="B1027" s="3" t="s">
        <v>1092</v>
      </c>
      <c r="C1027" s="3" t="s">
        <v>1092</v>
      </c>
      <c r="D1027" s="3" t="s">
        <v>1087</v>
      </c>
      <c r="E1027" s="3" t="str">
        <v>Wald (AR)</v>
      </c>
      <c r="G1027" s="19">
        <v>3368</v>
      </c>
      <c r="H1027" s="19" t="s">
        <v>4545</v>
      </c>
    </row>
    <row r="1028" spans="1:8" x14ac:dyDescent="0.2">
      <c r="A1028" s="3">
        <v>6454</v>
      </c>
      <c r="B1028" s="3" t="s">
        <v>1093</v>
      </c>
      <c r="C1028" s="3" t="s">
        <v>1093</v>
      </c>
      <c r="D1028" s="3" t="s">
        <v>1087</v>
      </c>
      <c r="E1028" s="3" t="str">
        <v>Walzenhausen</v>
      </c>
      <c r="G1028" s="19">
        <v>3372</v>
      </c>
      <c r="H1028" s="19" t="s">
        <v>4545</v>
      </c>
    </row>
    <row r="1029" spans="1:8" x14ac:dyDescent="0.2">
      <c r="A1029" s="3">
        <v>6487</v>
      </c>
      <c r="B1029" s="3" t="s">
        <v>1094</v>
      </c>
      <c r="C1029" s="3" t="s">
        <v>1094</v>
      </c>
      <c r="D1029" s="3" t="s">
        <v>1087</v>
      </c>
      <c r="E1029" s="3" t="str">
        <v>Wolfhalden</v>
      </c>
      <c r="G1029" s="19">
        <v>3373</v>
      </c>
      <c r="H1029" s="19" t="s">
        <v>4545</v>
      </c>
    </row>
    <row r="1030" spans="1:8" x14ac:dyDescent="0.2">
      <c r="A1030" s="3">
        <v>6476</v>
      </c>
      <c r="B1030" s="3" t="s">
        <v>1095</v>
      </c>
      <c r="C1030" s="3" t="s">
        <v>1096</v>
      </c>
      <c r="D1030" s="3" t="s">
        <v>1087</v>
      </c>
      <c r="E1030" s="3" t="str">
        <v>Appenzell</v>
      </c>
      <c r="G1030" s="19">
        <v>3374</v>
      </c>
      <c r="H1030" s="19" t="s">
        <v>4545</v>
      </c>
    </row>
    <row r="1031" spans="1:8" x14ac:dyDescent="0.2">
      <c r="A1031" s="3">
        <v>6482</v>
      </c>
      <c r="B1031" s="3" t="s">
        <v>1096</v>
      </c>
      <c r="C1031" s="3" t="s">
        <v>1096</v>
      </c>
      <c r="D1031" s="3" t="s">
        <v>1087</v>
      </c>
      <c r="E1031" s="3" t="str">
        <v>Gonten</v>
      </c>
      <c r="G1031" s="19">
        <v>3375</v>
      </c>
      <c r="H1031" s="19" t="s">
        <v>4545</v>
      </c>
    </row>
    <row r="1032" spans="1:8" x14ac:dyDescent="0.2">
      <c r="A1032" s="3">
        <v>6493</v>
      </c>
      <c r="B1032" s="3" t="s">
        <v>1097</v>
      </c>
      <c r="C1032" s="3" t="s">
        <v>1097</v>
      </c>
      <c r="D1032" s="3" t="s">
        <v>1087</v>
      </c>
      <c r="E1032" s="3" t="str">
        <v>Schlatt-Haslen</v>
      </c>
      <c r="G1032" s="19">
        <v>3376</v>
      </c>
      <c r="H1032" s="19" t="s">
        <v>4545</v>
      </c>
    </row>
    <row r="1033" spans="1:8" x14ac:dyDescent="0.2">
      <c r="A1033" s="3">
        <v>6461</v>
      </c>
      <c r="B1033" s="3" t="s">
        <v>1098</v>
      </c>
      <c r="C1033" s="3" t="s">
        <v>1098</v>
      </c>
      <c r="D1033" s="3" t="s">
        <v>1087</v>
      </c>
      <c r="E1033" s="3" t="str">
        <v>Oberegg</v>
      </c>
      <c r="G1033" s="19">
        <v>3377</v>
      </c>
      <c r="H1033" s="19" t="s">
        <v>4545</v>
      </c>
    </row>
    <row r="1034" spans="1:8" x14ac:dyDescent="0.2">
      <c r="A1034" s="3">
        <v>6491</v>
      </c>
      <c r="B1034" s="3" t="s">
        <v>1099</v>
      </c>
      <c r="C1034" s="3" t="s">
        <v>1099</v>
      </c>
      <c r="D1034" s="3" t="s">
        <v>1087</v>
      </c>
      <c r="E1034" s="3" t="str">
        <v>Schwende-Rüte</v>
      </c>
      <c r="G1034" s="19">
        <v>3380</v>
      </c>
      <c r="H1034" s="19" t="s">
        <v>4545</v>
      </c>
    </row>
    <row r="1035" spans="1:8" x14ac:dyDescent="0.2">
      <c r="A1035" s="3">
        <v>6467</v>
      </c>
      <c r="B1035" s="3" t="s">
        <v>1100</v>
      </c>
      <c r="C1035" s="3" t="s">
        <v>1100</v>
      </c>
      <c r="D1035" s="3" t="s">
        <v>1087</v>
      </c>
      <c r="E1035" s="3" t="str">
        <v>Häggenschwil</v>
      </c>
      <c r="G1035" s="19">
        <v>3400</v>
      </c>
      <c r="H1035" s="19" t="s">
        <v>4537</v>
      </c>
    </row>
    <row r="1036" spans="1:8" x14ac:dyDescent="0.2">
      <c r="A1036" s="3">
        <v>6469</v>
      </c>
      <c r="B1036" s="3" t="s">
        <v>1101</v>
      </c>
      <c r="C1036" s="3" t="s">
        <v>1100</v>
      </c>
      <c r="D1036" s="3" t="s">
        <v>1087</v>
      </c>
      <c r="E1036" s="3" t="str">
        <v>Muolen</v>
      </c>
      <c r="G1036" s="19">
        <v>3412</v>
      </c>
      <c r="H1036" s="19" t="s">
        <v>4537</v>
      </c>
    </row>
    <row r="1037" spans="1:8" x14ac:dyDescent="0.2">
      <c r="A1037" s="3">
        <v>6462</v>
      </c>
      <c r="B1037" s="3" t="s">
        <v>1102</v>
      </c>
      <c r="C1037" s="3" t="s">
        <v>1103</v>
      </c>
      <c r="D1037" s="3" t="s">
        <v>1087</v>
      </c>
      <c r="E1037" s="3" t="str">
        <v>St. Gallen</v>
      </c>
      <c r="G1037" s="19">
        <v>3413</v>
      </c>
      <c r="H1037" s="19" t="s">
        <v>4537</v>
      </c>
    </row>
    <row r="1038" spans="1:8" x14ac:dyDescent="0.2">
      <c r="A1038" s="3">
        <v>6466</v>
      </c>
      <c r="B1038" s="3" t="s">
        <v>1104</v>
      </c>
      <c r="C1038" s="3" t="s">
        <v>1103</v>
      </c>
      <c r="D1038" s="3" t="s">
        <v>1087</v>
      </c>
      <c r="E1038" s="3" t="str">
        <v>Wittenbach</v>
      </c>
      <c r="G1038" s="19">
        <v>3414</v>
      </c>
      <c r="H1038" s="19" t="s">
        <v>4537</v>
      </c>
    </row>
    <row r="1039" spans="1:8" x14ac:dyDescent="0.2">
      <c r="A1039" s="3">
        <v>6377</v>
      </c>
      <c r="B1039" s="3" t="s">
        <v>1105</v>
      </c>
      <c r="C1039" s="3" t="s">
        <v>1105</v>
      </c>
      <c r="D1039" s="3" t="s">
        <v>1087</v>
      </c>
      <c r="E1039" s="3" t="str">
        <v>Berg (SG)</v>
      </c>
      <c r="G1039" s="19">
        <v>3415</v>
      </c>
      <c r="H1039" s="19" t="s">
        <v>4537</v>
      </c>
    </row>
    <row r="1040" spans="1:8" x14ac:dyDescent="0.2">
      <c r="A1040" s="3">
        <v>6441</v>
      </c>
      <c r="B1040" s="3" t="s">
        <v>1106</v>
      </c>
      <c r="C1040" s="3" t="s">
        <v>1105</v>
      </c>
      <c r="D1040" s="3" t="s">
        <v>1087</v>
      </c>
      <c r="E1040" s="3" t="str">
        <v>Eggersriet</v>
      </c>
      <c r="G1040" s="19">
        <v>3416</v>
      </c>
      <c r="H1040" s="19" t="s">
        <v>4545</v>
      </c>
    </row>
    <row r="1041" spans="1:8" x14ac:dyDescent="0.2">
      <c r="A1041" s="3">
        <v>6473</v>
      </c>
      <c r="B1041" s="3" t="s">
        <v>1107</v>
      </c>
      <c r="C1041" s="3" t="s">
        <v>1107</v>
      </c>
      <c r="D1041" s="3" t="s">
        <v>1087</v>
      </c>
      <c r="E1041" s="3" t="str">
        <v>Goldach</v>
      </c>
      <c r="G1041" s="19">
        <v>3417</v>
      </c>
      <c r="H1041" s="19" t="s">
        <v>4537</v>
      </c>
    </row>
    <row r="1042" spans="1:8" x14ac:dyDescent="0.2">
      <c r="A1042" s="3">
        <v>6474</v>
      </c>
      <c r="B1042" s="3" t="s">
        <v>1108</v>
      </c>
      <c r="C1042" s="3" t="s">
        <v>1107</v>
      </c>
      <c r="D1042" s="3" t="s">
        <v>1087</v>
      </c>
      <c r="E1042" s="3" t="str">
        <v>Mörschwil</v>
      </c>
      <c r="G1042" s="19">
        <v>3418</v>
      </c>
      <c r="H1042" s="19" t="s">
        <v>4537</v>
      </c>
    </row>
    <row r="1043" spans="1:8" x14ac:dyDescent="0.2">
      <c r="A1043" s="3">
        <v>6475</v>
      </c>
      <c r="B1043" s="3" t="s">
        <v>1109</v>
      </c>
      <c r="C1043" s="3" t="s">
        <v>1107</v>
      </c>
      <c r="D1043" s="3" t="s">
        <v>1087</v>
      </c>
      <c r="E1043" s="3" t="str">
        <v>Rorschach</v>
      </c>
      <c r="G1043" s="19">
        <v>3419</v>
      </c>
      <c r="H1043" s="19" t="s">
        <v>4537</v>
      </c>
    </row>
    <row r="1044" spans="1:8" x14ac:dyDescent="0.2">
      <c r="A1044" s="3">
        <v>6452</v>
      </c>
      <c r="B1044" s="3" t="s">
        <v>1110</v>
      </c>
      <c r="C1044" s="3" t="s">
        <v>1110</v>
      </c>
      <c r="D1044" s="3" t="s">
        <v>1087</v>
      </c>
      <c r="E1044" s="3" t="str">
        <v>Rorschacherberg</v>
      </c>
      <c r="G1044" s="19">
        <v>3421</v>
      </c>
      <c r="H1044" s="19" t="s">
        <v>4537</v>
      </c>
    </row>
    <row r="1045" spans="1:8" x14ac:dyDescent="0.2">
      <c r="A1045" s="3">
        <v>6464</v>
      </c>
      <c r="B1045" s="3" t="s">
        <v>1111</v>
      </c>
      <c r="C1045" s="3" t="s">
        <v>1111</v>
      </c>
      <c r="D1045" s="3" t="s">
        <v>1087</v>
      </c>
      <c r="E1045" s="3" t="str">
        <v>Steinach</v>
      </c>
      <c r="G1045" s="19">
        <v>3422</v>
      </c>
      <c r="H1045" s="19" t="s">
        <v>4537</v>
      </c>
    </row>
    <row r="1046" spans="1:8" x14ac:dyDescent="0.2">
      <c r="A1046" s="3">
        <v>8751</v>
      </c>
      <c r="B1046" s="3" t="s">
        <v>1112</v>
      </c>
      <c r="C1046" s="3" t="s">
        <v>1111</v>
      </c>
      <c r="D1046" s="3" t="s">
        <v>1087</v>
      </c>
      <c r="E1046" s="3" t="str">
        <v>Tübach</v>
      </c>
      <c r="G1046" s="19">
        <v>3423</v>
      </c>
      <c r="H1046" s="19" t="s">
        <v>4537</v>
      </c>
    </row>
    <row r="1047" spans="1:8" x14ac:dyDescent="0.2">
      <c r="A1047" s="3">
        <v>6465</v>
      </c>
      <c r="B1047" s="3" t="s">
        <v>1113</v>
      </c>
      <c r="C1047" s="3" t="s">
        <v>1113</v>
      </c>
      <c r="D1047" s="3" t="s">
        <v>1087</v>
      </c>
      <c r="E1047" s="3" t="str">
        <v>Untereggen</v>
      </c>
      <c r="G1047" s="19">
        <v>3424</v>
      </c>
      <c r="H1047" s="19" t="s">
        <v>4537</v>
      </c>
    </row>
    <row r="1048" spans="1:8" x14ac:dyDescent="0.2">
      <c r="A1048" s="3">
        <v>6484</v>
      </c>
      <c r="B1048" s="3" t="s">
        <v>1114</v>
      </c>
      <c r="C1048" s="3" t="s">
        <v>1115</v>
      </c>
      <c r="D1048" s="3" t="s">
        <v>1087</v>
      </c>
      <c r="E1048" s="3" t="str">
        <v>Au (SG)</v>
      </c>
      <c r="G1048" s="19">
        <v>3425</v>
      </c>
      <c r="H1048" s="19" t="s">
        <v>4537</v>
      </c>
    </row>
    <row r="1049" spans="1:8" x14ac:dyDescent="0.2">
      <c r="A1049" s="3">
        <v>6485</v>
      </c>
      <c r="B1049" s="3" t="s">
        <v>1116</v>
      </c>
      <c r="C1049" s="3" t="s">
        <v>1115</v>
      </c>
      <c r="D1049" s="3" t="s">
        <v>1087</v>
      </c>
      <c r="E1049" s="3" t="str">
        <v>Balgach</v>
      </c>
      <c r="G1049" s="19">
        <v>3426</v>
      </c>
      <c r="H1049" s="19" t="s">
        <v>4537</v>
      </c>
    </row>
    <row r="1050" spans="1:8" x14ac:dyDescent="0.2">
      <c r="A1050" s="3">
        <v>8836</v>
      </c>
      <c r="B1050" s="3" t="s">
        <v>1117</v>
      </c>
      <c r="C1050" s="3" t="s">
        <v>1118</v>
      </c>
      <c r="D1050" s="3" t="s">
        <v>1119</v>
      </c>
      <c r="E1050" s="3" t="str">
        <v>Berneck</v>
      </c>
      <c r="G1050" s="19">
        <v>3427</v>
      </c>
      <c r="H1050" s="19" t="s">
        <v>4537</v>
      </c>
    </row>
    <row r="1051" spans="1:8" x14ac:dyDescent="0.2">
      <c r="A1051" s="3">
        <v>8840</v>
      </c>
      <c r="B1051" s="3" t="s">
        <v>1118</v>
      </c>
      <c r="C1051" s="3" t="s">
        <v>1118</v>
      </c>
      <c r="D1051" s="3" t="s">
        <v>1119</v>
      </c>
      <c r="E1051" s="3" t="str">
        <v>Diepoldsau</v>
      </c>
      <c r="G1051" s="19">
        <v>3428</v>
      </c>
      <c r="H1051" s="19" t="s">
        <v>4537</v>
      </c>
    </row>
    <row r="1052" spans="1:8" x14ac:dyDescent="0.2">
      <c r="A1052" s="3">
        <v>8840</v>
      </c>
      <c r="B1052" s="3" t="s">
        <v>1120</v>
      </c>
      <c r="C1052" s="3" t="s">
        <v>1118</v>
      </c>
      <c r="D1052" s="3" t="s">
        <v>1119</v>
      </c>
      <c r="E1052" s="3" t="str">
        <v>Rheineck</v>
      </c>
      <c r="G1052" s="19">
        <v>3429</v>
      </c>
      <c r="H1052" s="19" t="s">
        <v>4545</v>
      </c>
    </row>
    <row r="1053" spans="1:8" x14ac:dyDescent="0.2">
      <c r="A1053" s="3">
        <v>8841</v>
      </c>
      <c r="B1053" s="3" t="s">
        <v>1121</v>
      </c>
      <c r="C1053" s="3" t="s">
        <v>1118</v>
      </c>
      <c r="D1053" s="3" t="s">
        <v>1119</v>
      </c>
      <c r="E1053" s="3" t="str">
        <v>St. Margrethen</v>
      </c>
      <c r="G1053" s="19">
        <v>3432</v>
      </c>
      <c r="H1053" s="19" t="s">
        <v>4537</v>
      </c>
    </row>
    <row r="1054" spans="1:8" x14ac:dyDescent="0.2">
      <c r="A1054" s="3">
        <v>8844</v>
      </c>
      <c r="B1054" s="3" t="s">
        <v>1122</v>
      </c>
      <c r="C1054" s="3" t="s">
        <v>1118</v>
      </c>
      <c r="D1054" s="3" t="s">
        <v>1119</v>
      </c>
      <c r="E1054" s="3" t="str">
        <v>Thal</v>
      </c>
      <c r="G1054" s="19">
        <v>3433</v>
      </c>
      <c r="H1054" s="19" t="s">
        <v>4537</v>
      </c>
    </row>
    <row r="1055" spans="1:8" x14ac:dyDescent="0.2">
      <c r="A1055" s="3">
        <v>8846</v>
      </c>
      <c r="B1055" s="3" t="s">
        <v>1123</v>
      </c>
      <c r="C1055" s="3" t="s">
        <v>1118</v>
      </c>
      <c r="D1055" s="3" t="s">
        <v>1119</v>
      </c>
      <c r="E1055" s="3" t="str">
        <v>Widnau</v>
      </c>
      <c r="G1055" s="19">
        <v>3434</v>
      </c>
      <c r="H1055" s="19" t="s">
        <v>4537</v>
      </c>
    </row>
    <row r="1056" spans="1:8" x14ac:dyDescent="0.2">
      <c r="A1056" s="3">
        <v>8847</v>
      </c>
      <c r="B1056" s="3" t="s">
        <v>1124</v>
      </c>
      <c r="C1056" s="3" t="s">
        <v>1118</v>
      </c>
      <c r="D1056" s="3" t="s">
        <v>1119</v>
      </c>
      <c r="E1056" s="3" t="str">
        <v>Altstätten</v>
      </c>
      <c r="G1056" s="19">
        <v>3435</v>
      </c>
      <c r="H1056" s="19" t="s">
        <v>4537</v>
      </c>
    </row>
    <row r="1057" spans="1:8" x14ac:dyDescent="0.2">
      <c r="A1057" s="3">
        <v>6410</v>
      </c>
      <c r="B1057" s="3" t="s">
        <v>1125</v>
      </c>
      <c r="C1057" s="3" t="s">
        <v>1126</v>
      </c>
      <c r="D1057" s="3" t="s">
        <v>1119</v>
      </c>
      <c r="E1057" s="3" t="str">
        <v>Eichberg</v>
      </c>
      <c r="G1057" s="19">
        <v>3436</v>
      </c>
      <c r="H1057" s="19" t="s">
        <v>4537</v>
      </c>
    </row>
    <row r="1058" spans="1:8" x14ac:dyDescent="0.2">
      <c r="A1058" s="3">
        <v>6442</v>
      </c>
      <c r="B1058" s="3" t="s">
        <v>1126</v>
      </c>
      <c r="C1058" s="3" t="s">
        <v>1126</v>
      </c>
      <c r="D1058" s="3" t="s">
        <v>1119</v>
      </c>
      <c r="E1058" s="3" t="str">
        <v>Marbach (SG)</v>
      </c>
      <c r="G1058" s="19">
        <v>3437</v>
      </c>
      <c r="H1058" s="19" t="s">
        <v>4537</v>
      </c>
    </row>
    <row r="1059" spans="1:8" x14ac:dyDescent="0.2">
      <c r="A1059" s="3">
        <v>8834</v>
      </c>
      <c r="B1059" s="3" t="s">
        <v>1127</v>
      </c>
      <c r="C1059" s="3" t="s">
        <v>1128</v>
      </c>
      <c r="D1059" s="3" t="s">
        <v>1119</v>
      </c>
      <c r="E1059" s="3" t="str">
        <v>Oberriet (SG)</v>
      </c>
      <c r="G1059" s="19">
        <v>3438</v>
      </c>
      <c r="H1059" s="19" t="s">
        <v>4537</v>
      </c>
    </row>
    <row r="1060" spans="1:8" x14ac:dyDescent="0.2">
      <c r="A1060" s="3">
        <v>8835</v>
      </c>
      <c r="B1060" s="3" t="s">
        <v>1128</v>
      </c>
      <c r="C1060" s="3" t="s">
        <v>1128</v>
      </c>
      <c r="D1060" s="3" t="s">
        <v>1119</v>
      </c>
      <c r="E1060" s="3" t="str">
        <v>Rebstein</v>
      </c>
      <c r="G1060" s="19">
        <v>3439</v>
      </c>
      <c r="H1060" s="19" t="s">
        <v>4537</v>
      </c>
    </row>
    <row r="1061" spans="1:8" x14ac:dyDescent="0.2">
      <c r="A1061" s="3">
        <v>8640</v>
      </c>
      <c r="B1061" s="3" t="s">
        <v>1129</v>
      </c>
      <c r="C1061" s="3" t="s">
        <v>1130</v>
      </c>
      <c r="D1061" s="3" t="s">
        <v>1119</v>
      </c>
      <c r="E1061" s="3" t="str">
        <v>Rüthi (SG)</v>
      </c>
      <c r="G1061" s="19">
        <v>3452</v>
      </c>
      <c r="H1061" s="19" t="s">
        <v>4537</v>
      </c>
    </row>
    <row r="1062" spans="1:8" x14ac:dyDescent="0.2">
      <c r="A1062" s="3">
        <v>8806</v>
      </c>
      <c r="B1062" s="3" t="s">
        <v>1131</v>
      </c>
      <c r="C1062" s="3" t="s">
        <v>1130</v>
      </c>
      <c r="D1062" s="3" t="s">
        <v>1119</v>
      </c>
      <c r="E1062" s="3" t="str">
        <v>Buchs (SG)</v>
      </c>
      <c r="G1062" s="19">
        <v>3453</v>
      </c>
      <c r="H1062" s="19" t="s">
        <v>4537</v>
      </c>
    </row>
    <row r="1063" spans="1:8" x14ac:dyDescent="0.2">
      <c r="A1063" s="3">
        <v>8807</v>
      </c>
      <c r="B1063" s="3" t="s">
        <v>1130</v>
      </c>
      <c r="C1063" s="3" t="s">
        <v>1130</v>
      </c>
      <c r="D1063" s="3" t="s">
        <v>1119</v>
      </c>
      <c r="E1063" s="3" t="str">
        <v>Gams</v>
      </c>
      <c r="G1063" s="19">
        <v>3454</v>
      </c>
      <c r="H1063" s="19" t="s">
        <v>4537</v>
      </c>
    </row>
    <row r="1064" spans="1:8" x14ac:dyDescent="0.2">
      <c r="A1064" s="3">
        <v>8808</v>
      </c>
      <c r="B1064" s="3" t="s">
        <v>1132</v>
      </c>
      <c r="C1064" s="3" t="s">
        <v>1130</v>
      </c>
      <c r="D1064" s="3" t="s">
        <v>1119</v>
      </c>
      <c r="E1064" s="3" t="str">
        <v>Grabs</v>
      </c>
      <c r="G1064" s="19">
        <v>3455</v>
      </c>
      <c r="H1064" s="19" t="s">
        <v>4537</v>
      </c>
    </row>
    <row r="1065" spans="1:8" x14ac:dyDescent="0.2">
      <c r="A1065" s="3">
        <v>8832</v>
      </c>
      <c r="B1065" s="3" t="s">
        <v>1133</v>
      </c>
      <c r="C1065" s="3" t="s">
        <v>1130</v>
      </c>
      <c r="D1065" s="3" t="s">
        <v>1119</v>
      </c>
      <c r="E1065" s="3" t="str">
        <v>Sennwald</v>
      </c>
      <c r="G1065" s="19">
        <v>3456</v>
      </c>
      <c r="H1065" s="19" t="s">
        <v>4537</v>
      </c>
    </row>
    <row r="1066" spans="1:8" x14ac:dyDescent="0.2">
      <c r="A1066" s="3">
        <v>8832</v>
      </c>
      <c r="B1066" s="3" t="s">
        <v>1134</v>
      </c>
      <c r="C1066" s="3" t="s">
        <v>1130</v>
      </c>
      <c r="D1066" s="3" t="s">
        <v>1119</v>
      </c>
      <c r="E1066" s="3" t="str">
        <v>Sevelen</v>
      </c>
      <c r="G1066" s="19">
        <v>3457</v>
      </c>
      <c r="H1066" s="19" t="s">
        <v>4545</v>
      </c>
    </row>
    <row r="1067" spans="1:8" x14ac:dyDescent="0.2">
      <c r="A1067" s="3">
        <v>8832</v>
      </c>
      <c r="B1067" s="3" t="s">
        <v>1133</v>
      </c>
      <c r="C1067" s="3" t="s">
        <v>1133</v>
      </c>
      <c r="D1067" s="3" t="s">
        <v>1119</v>
      </c>
      <c r="E1067" s="3" t="str">
        <v>Wartau</v>
      </c>
      <c r="G1067" s="19">
        <v>3462</v>
      </c>
      <c r="H1067" s="19" t="s">
        <v>4545</v>
      </c>
    </row>
    <row r="1068" spans="1:8" x14ac:dyDescent="0.2">
      <c r="A1068" s="3">
        <v>6402</v>
      </c>
      <c r="B1068" s="3" t="s">
        <v>1135</v>
      </c>
      <c r="C1068" s="3" t="s">
        <v>1136</v>
      </c>
      <c r="D1068" s="3" t="s">
        <v>1119</v>
      </c>
      <c r="E1068" s="3" t="str">
        <v>Bad Ragaz</v>
      </c>
      <c r="G1068" s="19">
        <v>3463</v>
      </c>
      <c r="H1068" s="19" t="s">
        <v>4545</v>
      </c>
    </row>
    <row r="1069" spans="1:8" x14ac:dyDescent="0.2">
      <c r="A1069" s="3">
        <v>6403</v>
      </c>
      <c r="B1069" s="3" t="s">
        <v>1137</v>
      </c>
      <c r="C1069" s="3" t="s">
        <v>1136</v>
      </c>
      <c r="D1069" s="3" t="s">
        <v>1119</v>
      </c>
      <c r="E1069" s="3" t="str">
        <v>Flums</v>
      </c>
      <c r="G1069" s="19">
        <v>3464</v>
      </c>
      <c r="H1069" s="19" t="s">
        <v>4545</v>
      </c>
    </row>
    <row r="1070" spans="1:8" x14ac:dyDescent="0.2">
      <c r="A1070" s="3">
        <v>6405</v>
      </c>
      <c r="B1070" s="3" t="s">
        <v>1138</v>
      </c>
      <c r="C1070" s="3" t="s">
        <v>1136</v>
      </c>
      <c r="D1070" s="3" t="s">
        <v>1119</v>
      </c>
      <c r="E1070" s="3" t="str">
        <v>Mels</v>
      </c>
      <c r="G1070" s="19">
        <v>3465</v>
      </c>
      <c r="H1070" s="19" t="s">
        <v>4545</v>
      </c>
    </row>
    <row r="1071" spans="1:8" x14ac:dyDescent="0.2">
      <c r="A1071" s="3">
        <v>8852</v>
      </c>
      <c r="B1071" s="3" t="s">
        <v>1139</v>
      </c>
      <c r="C1071" s="3" t="s">
        <v>1139</v>
      </c>
      <c r="D1071" s="3" t="s">
        <v>1119</v>
      </c>
      <c r="E1071" s="3" t="str">
        <v>Pfäfers</v>
      </c>
      <c r="G1071" s="19">
        <v>3472</v>
      </c>
      <c r="H1071" s="19" t="s">
        <v>4545</v>
      </c>
    </row>
    <row r="1072" spans="1:8" x14ac:dyDescent="0.2">
      <c r="A1072" s="3">
        <v>8854</v>
      </c>
      <c r="B1072" s="3" t="s">
        <v>1140</v>
      </c>
      <c r="C1072" s="3" t="s">
        <v>1140</v>
      </c>
      <c r="D1072" s="3" t="s">
        <v>1119</v>
      </c>
      <c r="E1072" s="3" t="str">
        <v>Quarten</v>
      </c>
      <c r="G1072" s="19">
        <v>3473</v>
      </c>
      <c r="H1072" s="19" t="s">
        <v>4545</v>
      </c>
    </row>
    <row r="1073" spans="1:8" x14ac:dyDescent="0.2">
      <c r="A1073" s="3">
        <v>8858</v>
      </c>
      <c r="B1073" s="3" t="s">
        <v>1141</v>
      </c>
      <c r="C1073" s="3" t="s">
        <v>1141</v>
      </c>
      <c r="D1073" s="3" t="s">
        <v>1119</v>
      </c>
      <c r="E1073" s="3" t="str">
        <v>Sargans</v>
      </c>
      <c r="G1073" s="19">
        <v>3474</v>
      </c>
      <c r="H1073" s="19" t="s">
        <v>4545</v>
      </c>
    </row>
    <row r="1074" spans="1:8" x14ac:dyDescent="0.2">
      <c r="A1074" s="3">
        <v>8853</v>
      </c>
      <c r="B1074" s="3" t="s">
        <v>1142</v>
      </c>
      <c r="C1074" s="3" t="s">
        <v>1143</v>
      </c>
      <c r="D1074" s="3" t="s">
        <v>1119</v>
      </c>
      <c r="E1074" s="3" t="str">
        <v>Vilters-Wangs</v>
      </c>
      <c r="G1074" s="19">
        <v>3475</v>
      </c>
      <c r="H1074" s="19" t="s">
        <v>4545</v>
      </c>
    </row>
    <row r="1075" spans="1:8" x14ac:dyDescent="0.2">
      <c r="A1075" s="3">
        <v>8864</v>
      </c>
      <c r="B1075" s="3" t="s">
        <v>1144</v>
      </c>
      <c r="C1075" s="3" t="s">
        <v>1144</v>
      </c>
      <c r="D1075" s="3" t="s">
        <v>1119</v>
      </c>
      <c r="E1075" s="3" t="str">
        <v>Walenstadt</v>
      </c>
      <c r="G1075" s="19">
        <v>3476</v>
      </c>
      <c r="H1075" s="19" t="s">
        <v>4545</v>
      </c>
    </row>
    <row r="1076" spans="1:8" x14ac:dyDescent="0.2">
      <c r="A1076" s="3">
        <v>8854</v>
      </c>
      <c r="B1076" s="3" t="s">
        <v>1145</v>
      </c>
      <c r="C1076" s="3" t="s">
        <v>1146</v>
      </c>
      <c r="D1076" s="3" t="s">
        <v>1119</v>
      </c>
      <c r="E1076" s="3" t="str">
        <v>Amden</v>
      </c>
      <c r="G1076" s="19">
        <v>3503</v>
      </c>
      <c r="H1076" s="19" t="s">
        <v>4537</v>
      </c>
    </row>
    <row r="1077" spans="1:8" x14ac:dyDescent="0.2">
      <c r="A1077" s="3">
        <v>8862</v>
      </c>
      <c r="B1077" s="3" t="s">
        <v>1146</v>
      </c>
      <c r="C1077" s="3" t="s">
        <v>1146</v>
      </c>
      <c r="D1077" s="3" t="s">
        <v>1119</v>
      </c>
      <c r="E1077" s="3" t="str">
        <v>Benken (SG)</v>
      </c>
      <c r="G1077" s="19">
        <v>3504</v>
      </c>
      <c r="H1077" s="19" t="s">
        <v>4544</v>
      </c>
    </row>
    <row r="1078" spans="1:8" x14ac:dyDescent="0.2">
      <c r="A1078" s="3">
        <v>8863</v>
      </c>
      <c r="B1078" s="3" t="s">
        <v>1147</v>
      </c>
      <c r="C1078" s="3" t="s">
        <v>1146</v>
      </c>
      <c r="D1078" s="3" t="s">
        <v>1119</v>
      </c>
      <c r="E1078" s="3" t="str">
        <v>Kaltbrunn</v>
      </c>
      <c r="G1078" s="19">
        <v>3506</v>
      </c>
      <c r="H1078" s="19" t="s">
        <v>4544</v>
      </c>
    </row>
    <row r="1079" spans="1:8" x14ac:dyDescent="0.2">
      <c r="A1079" s="3">
        <v>8856</v>
      </c>
      <c r="B1079" s="3" t="s">
        <v>1148</v>
      </c>
      <c r="C1079" s="3" t="s">
        <v>1148</v>
      </c>
      <c r="D1079" s="3" t="s">
        <v>1119</v>
      </c>
      <c r="E1079" s="3" t="str">
        <v>Schänis</v>
      </c>
      <c r="G1079" s="19">
        <v>3507</v>
      </c>
      <c r="H1079" s="19" t="s">
        <v>4537</v>
      </c>
    </row>
    <row r="1080" spans="1:8" x14ac:dyDescent="0.2">
      <c r="A1080" s="3">
        <v>8857</v>
      </c>
      <c r="B1080" s="3" t="s">
        <v>1149</v>
      </c>
      <c r="C1080" s="3" t="s">
        <v>1149</v>
      </c>
      <c r="D1080" s="3" t="s">
        <v>1119</v>
      </c>
      <c r="E1080" s="3" t="str">
        <v>Weesen</v>
      </c>
      <c r="G1080" s="19">
        <v>3508</v>
      </c>
      <c r="H1080" s="19" t="s">
        <v>4537</v>
      </c>
    </row>
    <row r="1081" spans="1:8" x14ac:dyDescent="0.2">
      <c r="A1081" s="3">
        <v>8855</v>
      </c>
      <c r="B1081" s="3" t="s">
        <v>1150</v>
      </c>
      <c r="C1081" s="3" t="s">
        <v>1151</v>
      </c>
      <c r="D1081" s="3" t="s">
        <v>1119</v>
      </c>
      <c r="E1081" s="3" t="str">
        <v>Schmerikon</v>
      </c>
      <c r="G1081" s="19">
        <v>3510</v>
      </c>
      <c r="H1081" s="19" t="s">
        <v>4544</v>
      </c>
    </row>
    <row r="1082" spans="1:8" x14ac:dyDescent="0.2">
      <c r="A1082" s="3">
        <v>8849</v>
      </c>
      <c r="B1082" s="3" t="s">
        <v>1152</v>
      </c>
      <c r="C1082" s="3" t="s">
        <v>1152</v>
      </c>
      <c r="D1082" s="3" t="s">
        <v>1119</v>
      </c>
      <c r="E1082" s="3" t="str">
        <v>Uznach</v>
      </c>
      <c r="G1082" s="19">
        <v>3512</v>
      </c>
      <c r="H1082" s="19" t="s">
        <v>4537</v>
      </c>
    </row>
    <row r="1083" spans="1:8" x14ac:dyDescent="0.2">
      <c r="A1083" s="3">
        <v>6410</v>
      </c>
      <c r="B1083" s="3" t="s">
        <v>1153</v>
      </c>
      <c r="C1083" s="3" t="s">
        <v>1154</v>
      </c>
      <c r="D1083" s="3" t="s">
        <v>1119</v>
      </c>
      <c r="E1083" s="3" t="str">
        <v>Rapperswil-Jona</v>
      </c>
      <c r="G1083" s="19">
        <v>3513</v>
      </c>
      <c r="H1083" s="19" t="s">
        <v>4537</v>
      </c>
    </row>
    <row r="1084" spans="1:8" x14ac:dyDescent="0.2">
      <c r="A1084" s="3">
        <v>6410</v>
      </c>
      <c r="B1084" s="3" t="s">
        <v>1155</v>
      </c>
      <c r="C1084" s="3" t="s">
        <v>1154</v>
      </c>
      <c r="D1084" s="3" t="s">
        <v>1119</v>
      </c>
      <c r="E1084" s="3" t="str">
        <v>Gommiswald</v>
      </c>
      <c r="G1084" s="19">
        <v>3531</v>
      </c>
      <c r="H1084" s="19" t="s">
        <v>4537</v>
      </c>
    </row>
    <row r="1085" spans="1:8" x14ac:dyDescent="0.2">
      <c r="A1085" s="3">
        <v>6410</v>
      </c>
      <c r="B1085" s="3" t="s">
        <v>1156</v>
      </c>
      <c r="C1085" s="3" t="s">
        <v>1154</v>
      </c>
      <c r="D1085" s="3" t="s">
        <v>1119</v>
      </c>
      <c r="E1085" s="3" t="str">
        <v>Eschenbach (SG)</v>
      </c>
      <c r="G1085" s="19">
        <v>3532</v>
      </c>
      <c r="H1085" s="19" t="s">
        <v>4537</v>
      </c>
    </row>
    <row r="1086" spans="1:8" x14ac:dyDescent="0.2">
      <c r="A1086" s="3">
        <v>6410</v>
      </c>
      <c r="B1086" s="3" t="s">
        <v>1157</v>
      </c>
      <c r="C1086" s="3" t="s">
        <v>1154</v>
      </c>
      <c r="D1086" s="3" t="s">
        <v>1119</v>
      </c>
      <c r="E1086" s="3" t="str">
        <v>Ebnat-Kappel</v>
      </c>
      <c r="G1086" s="19">
        <v>3533</v>
      </c>
      <c r="H1086" s="19" t="s">
        <v>4537</v>
      </c>
    </row>
    <row r="1087" spans="1:8" x14ac:dyDescent="0.2">
      <c r="A1087" s="3">
        <v>6414</v>
      </c>
      <c r="B1087" s="3" t="s">
        <v>1158</v>
      </c>
      <c r="C1087" s="3" t="s">
        <v>1154</v>
      </c>
      <c r="D1087" s="3" t="s">
        <v>1119</v>
      </c>
      <c r="E1087" s="3" t="str">
        <v>Wildhaus-Alt St. Johann</v>
      </c>
      <c r="G1087" s="19">
        <v>3534</v>
      </c>
      <c r="H1087" s="19" t="s">
        <v>4537</v>
      </c>
    </row>
    <row r="1088" spans="1:8" x14ac:dyDescent="0.2">
      <c r="A1088" s="3">
        <v>6415</v>
      </c>
      <c r="B1088" s="3" t="s">
        <v>1154</v>
      </c>
      <c r="C1088" s="3" t="s">
        <v>1154</v>
      </c>
      <c r="D1088" s="3" t="s">
        <v>1119</v>
      </c>
      <c r="E1088" s="3" t="str">
        <v>Nesslau</v>
      </c>
      <c r="G1088" s="19">
        <v>3535</v>
      </c>
      <c r="H1088" s="19" t="s">
        <v>4537</v>
      </c>
    </row>
    <row r="1089" spans="1:8" x14ac:dyDescent="0.2">
      <c r="A1089" s="3">
        <v>6434</v>
      </c>
      <c r="B1089" s="3" t="s">
        <v>1159</v>
      </c>
      <c r="C1089" s="3" t="s">
        <v>1159</v>
      </c>
      <c r="D1089" s="3" t="s">
        <v>1119</v>
      </c>
      <c r="E1089" s="3" t="str">
        <v>Hemberg</v>
      </c>
      <c r="G1089" s="19">
        <v>3536</v>
      </c>
      <c r="H1089" s="19" t="s">
        <v>4537</v>
      </c>
    </row>
    <row r="1090" spans="1:8" x14ac:dyDescent="0.2">
      <c r="A1090" s="3">
        <v>6440</v>
      </c>
      <c r="B1090" s="3" t="s">
        <v>1160</v>
      </c>
      <c r="C1090" s="3" t="s">
        <v>1161</v>
      </c>
      <c r="D1090" s="3" t="s">
        <v>1119</v>
      </c>
      <c r="E1090" s="3" t="str">
        <v>Lichtensteig</v>
      </c>
      <c r="G1090" s="19">
        <v>3537</v>
      </c>
      <c r="H1090" s="19" t="s">
        <v>4537</v>
      </c>
    </row>
    <row r="1091" spans="1:8" x14ac:dyDescent="0.2">
      <c r="A1091" s="3">
        <v>6424</v>
      </c>
      <c r="B1091" s="3" t="s">
        <v>1162</v>
      </c>
      <c r="C1091" s="3" t="s">
        <v>1162</v>
      </c>
      <c r="D1091" s="3" t="s">
        <v>1119</v>
      </c>
      <c r="E1091" s="3" t="str">
        <v>Oberhelfenschwil</v>
      </c>
      <c r="G1091" s="19">
        <v>3538</v>
      </c>
      <c r="H1091" s="19" t="s">
        <v>4537</v>
      </c>
    </row>
    <row r="1092" spans="1:8" x14ac:dyDescent="0.2">
      <c r="A1092" s="3">
        <v>6433</v>
      </c>
      <c r="B1092" s="3" t="s">
        <v>1163</v>
      </c>
      <c r="C1092" s="3" t="s">
        <v>1164</v>
      </c>
      <c r="D1092" s="3" t="s">
        <v>1119</v>
      </c>
      <c r="E1092" s="3" t="str">
        <v>Neckertal</v>
      </c>
      <c r="G1092" s="19">
        <v>3543</v>
      </c>
      <c r="H1092" s="19" t="s">
        <v>4537</v>
      </c>
    </row>
    <row r="1093" spans="1:8" x14ac:dyDescent="0.2">
      <c r="A1093" s="3">
        <v>6443</v>
      </c>
      <c r="B1093" s="3" t="s">
        <v>1164</v>
      </c>
      <c r="C1093" s="3" t="s">
        <v>1164</v>
      </c>
      <c r="D1093" s="3" t="s">
        <v>1119</v>
      </c>
      <c r="E1093" s="3" t="str">
        <v>Wattwil</v>
      </c>
      <c r="G1093" s="19">
        <v>3550</v>
      </c>
      <c r="H1093" s="19" t="s">
        <v>4537</v>
      </c>
    </row>
    <row r="1094" spans="1:8" x14ac:dyDescent="0.2">
      <c r="A1094" s="3">
        <v>6436</v>
      </c>
      <c r="B1094" s="3" t="s">
        <v>1165</v>
      </c>
      <c r="C1094" s="3" t="s">
        <v>1165</v>
      </c>
      <c r="D1094" s="3" t="s">
        <v>1119</v>
      </c>
      <c r="E1094" s="3" t="str">
        <v>Kirchberg (SG)</v>
      </c>
      <c r="G1094" s="19">
        <v>3551</v>
      </c>
      <c r="H1094" s="19" t="s">
        <v>4537</v>
      </c>
    </row>
    <row r="1095" spans="1:8" x14ac:dyDescent="0.2">
      <c r="A1095" s="3">
        <v>6436</v>
      </c>
      <c r="B1095" s="3" t="s">
        <v>1166</v>
      </c>
      <c r="C1095" s="3" t="s">
        <v>1165</v>
      </c>
      <c r="D1095" s="3" t="s">
        <v>1119</v>
      </c>
      <c r="E1095" s="3" t="str">
        <v>Lütisburg</v>
      </c>
      <c r="G1095" s="19">
        <v>3552</v>
      </c>
      <c r="H1095" s="19" t="s">
        <v>4537</v>
      </c>
    </row>
    <row r="1096" spans="1:8" x14ac:dyDescent="0.2">
      <c r="A1096" s="3">
        <v>6436</v>
      </c>
      <c r="B1096" s="3" t="s">
        <v>1167</v>
      </c>
      <c r="C1096" s="3" t="s">
        <v>1165</v>
      </c>
      <c r="D1096" s="3" t="s">
        <v>1119</v>
      </c>
      <c r="E1096" s="3" t="str">
        <v>Mosnang</v>
      </c>
      <c r="G1096" s="19">
        <v>3553</v>
      </c>
      <c r="H1096" s="19" t="s">
        <v>4537</v>
      </c>
    </row>
    <row r="1097" spans="1:8" x14ac:dyDescent="0.2">
      <c r="A1097" s="3">
        <v>8843</v>
      </c>
      <c r="B1097" s="3" t="s">
        <v>1168</v>
      </c>
      <c r="C1097" s="3" t="s">
        <v>1168</v>
      </c>
      <c r="D1097" s="3" t="s">
        <v>1119</v>
      </c>
      <c r="E1097" s="3" t="str">
        <v>Bütschwil-Ganterschwil</v>
      </c>
      <c r="G1097" s="19">
        <v>3555</v>
      </c>
      <c r="H1097" s="19" t="s">
        <v>4537</v>
      </c>
    </row>
    <row r="1098" spans="1:8" x14ac:dyDescent="0.2">
      <c r="A1098" s="3">
        <v>6452</v>
      </c>
      <c r="B1098" s="3" t="s">
        <v>1169</v>
      </c>
      <c r="C1098" s="3" t="s">
        <v>1169</v>
      </c>
      <c r="D1098" s="3" t="s">
        <v>1119</v>
      </c>
      <c r="E1098" s="3" t="str">
        <v>Degersheim</v>
      </c>
      <c r="G1098" s="19">
        <v>3556</v>
      </c>
      <c r="H1098" s="19" t="s">
        <v>4537</v>
      </c>
    </row>
    <row r="1099" spans="1:8" x14ac:dyDescent="0.2">
      <c r="A1099" s="3">
        <v>6418</v>
      </c>
      <c r="B1099" s="3" t="s">
        <v>1170</v>
      </c>
      <c r="C1099" s="3" t="s">
        <v>1170</v>
      </c>
      <c r="D1099" s="3" t="s">
        <v>1119</v>
      </c>
      <c r="E1099" s="3" t="str">
        <v>Flawil</v>
      </c>
      <c r="G1099" s="19">
        <v>3557</v>
      </c>
      <c r="H1099" s="19" t="s">
        <v>4546</v>
      </c>
    </row>
    <row r="1100" spans="1:8" x14ac:dyDescent="0.2">
      <c r="A1100" s="3">
        <v>6417</v>
      </c>
      <c r="B1100" s="3" t="s">
        <v>1171</v>
      </c>
      <c r="C1100" s="3" t="s">
        <v>1171</v>
      </c>
      <c r="D1100" s="3" t="s">
        <v>1119</v>
      </c>
      <c r="E1100" s="3" t="str">
        <v>Jonschwil</v>
      </c>
      <c r="G1100" s="19">
        <v>3600</v>
      </c>
      <c r="H1100" s="19" t="s">
        <v>4544</v>
      </c>
    </row>
    <row r="1101" spans="1:8" x14ac:dyDescent="0.2">
      <c r="A1101" s="3">
        <v>6423</v>
      </c>
      <c r="B1101" s="3" t="s">
        <v>1172</v>
      </c>
      <c r="C1101" s="3" t="s">
        <v>1173</v>
      </c>
      <c r="D1101" s="3" t="s">
        <v>1119</v>
      </c>
      <c r="E1101" s="3" t="str">
        <v>Oberuzwil</v>
      </c>
      <c r="G1101" s="19">
        <v>3603</v>
      </c>
      <c r="H1101" s="19" t="s">
        <v>4544</v>
      </c>
    </row>
    <row r="1102" spans="1:8" x14ac:dyDescent="0.2">
      <c r="A1102" s="3">
        <v>6430</v>
      </c>
      <c r="B1102" s="3" t="s">
        <v>1173</v>
      </c>
      <c r="C1102" s="3" t="s">
        <v>1173</v>
      </c>
      <c r="D1102" s="3" t="s">
        <v>1119</v>
      </c>
      <c r="E1102" s="3" t="str">
        <v>Uzwil</v>
      </c>
      <c r="G1102" s="19">
        <v>3604</v>
      </c>
      <c r="H1102" s="19" t="s">
        <v>4544</v>
      </c>
    </row>
    <row r="1103" spans="1:8" x14ac:dyDescent="0.2">
      <c r="A1103" s="3">
        <v>6432</v>
      </c>
      <c r="B1103" s="3" t="s">
        <v>1174</v>
      </c>
      <c r="C1103" s="3" t="s">
        <v>1173</v>
      </c>
      <c r="D1103" s="3" t="s">
        <v>1119</v>
      </c>
      <c r="E1103" s="3" t="str">
        <v>Niederbüren</v>
      </c>
      <c r="G1103" s="19">
        <v>3608</v>
      </c>
      <c r="H1103" s="19" t="s">
        <v>4544</v>
      </c>
    </row>
    <row r="1104" spans="1:8" x14ac:dyDescent="0.2">
      <c r="A1104" s="3">
        <v>6438</v>
      </c>
      <c r="B1104" s="3" t="s">
        <v>1175</v>
      </c>
      <c r="C1104" s="3" t="s">
        <v>1173</v>
      </c>
      <c r="D1104" s="3" t="s">
        <v>1119</v>
      </c>
      <c r="E1104" s="3" t="str">
        <v>Niederhelfenschwil</v>
      </c>
      <c r="G1104" s="19">
        <v>3612</v>
      </c>
      <c r="H1104" s="19" t="s">
        <v>4544</v>
      </c>
    </row>
    <row r="1105" spans="1:8" x14ac:dyDescent="0.2">
      <c r="A1105" s="3">
        <v>6422</v>
      </c>
      <c r="B1105" s="3" t="s">
        <v>1176</v>
      </c>
      <c r="C1105" s="3" t="s">
        <v>1176</v>
      </c>
      <c r="D1105" s="3" t="s">
        <v>1119</v>
      </c>
      <c r="E1105" s="3" t="str">
        <v>Oberbüren</v>
      </c>
      <c r="G1105" s="19">
        <v>3613</v>
      </c>
      <c r="H1105" s="19" t="s">
        <v>4544</v>
      </c>
    </row>
    <row r="1106" spans="1:8" x14ac:dyDescent="0.2">
      <c r="A1106" s="3">
        <v>6416</v>
      </c>
      <c r="B1106" s="3" t="s">
        <v>1177</v>
      </c>
      <c r="C1106" s="3" t="s">
        <v>1177</v>
      </c>
      <c r="D1106" s="3" t="s">
        <v>1119</v>
      </c>
      <c r="E1106" s="3" t="str">
        <v>Zuzwil (SG)</v>
      </c>
      <c r="G1106" s="19">
        <v>3614</v>
      </c>
      <c r="H1106" s="19" t="s">
        <v>4544</v>
      </c>
    </row>
    <row r="1107" spans="1:8" x14ac:dyDescent="0.2">
      <c r="A1107" s="3">
        <v>8842</v>
      </c>
      <c r="B1107" s="3" t="s">
        <v>1178</v>
      </c>
      <c r="C1107" s="3" t="s">
        <v>1178</v>
      </c>
      <c r="D1107" s="3" t="s">
        <v>1119</v>
      </c>
      <c r="E1107" s="3" t="str">
        <v>Wil (SG)</v>
      </c>
      <c r="G1107" s="19">
        <v>3615</v>
      </c>
      <c r="H1107" s="19" t="s">
        <v>4544</v>
      </c>
    </row>
    <row r="1108" spans="1:8" x14ac:dyDescent="0.2">
      <c r="A1108" s="3">
        <v>8845</v>
      </c>
      <c r="B1108" s="3" t="s">
        <v>1179</v>
      </c>
      <c r="C1108" s="3" t="s">
        <v>1178</v>
      </c>
      <c r="D1108" s="3" t="s">
        <v>1119</v>
      </c>
      <c r="E1108" s="3" t="str">
        <v>Andwil (SG)</v>
      </c>
      <c r="G1108" s="19">
        <v>3616</v>
      </c>
      <c r="H1108" s="19" t="s">
        <v>4544</v>
      </c>
    </row>
    <row r="1109" spans="1:8" x14ac:dyDescent="0.2">
      <c r="A1109" s="3">
        <v>6010</v>
      </c>
      <c r="B1109" s="3" t="s">
        <v>1180</v>
      </c>
      <c r="C1109" s="3" t="s">
        <v>1181</v>
      </c>
      <c r="D1109" s="3" t="s">
        <v>1182</v>
      </c>
      <c r="E1109" s="3" t="str">
        <v>Gaiserwald</v>
      </c>
      <c r="G1109" s="19">
        <v>3617</v>
      </c>
      <c r="H1109" s="19" t="s">
        <v>4544</v>
      </c>
    </row>
    <row r="1110" spans="1:8" x14ac:dyDescent="0.2">
      <c r="A1110" s="3">
        <v>6053</v>
      </c>
      <c r="B1110" s="3" t="s">
        <v>1183</v>
      </c>
      <c r="C1110" s="3" t="s">
        <v>1181</v>
      </c>
      <c r="D1110" s="3" t="s">
        <v>1182</v>
      </c>
      <c r="E1110" s="3" t="str">
        <v>Gossau (SG)</v>
      </c>
      <c r="G1110" s="19">
        <v>3618</v>
      </c>
      <c r="H1110" s="19" t="s">
        <v>4544</v>
      </c>
    </row>
    <row r="1111" spans="1:8" x14ac:dyDescent="0.2">
      <c r="A1111" s="3">
        <v>6055</v>
      </c>
      <c r="B1111" s="3" t="s">
        <v>1184</v>
      </c>
      <c r="C1111" s="3" t="s">
        <v>1181</v>
      </c>
      <c r="D1111" s="3" t="s">
        <v>1182</v>
      </c>
      <c r="E1111" s="3" t="str">
        <v>Waldkirch</v>
      </c>
      <c r="G1111" s="19">
        <v>3619</v>
      </c>
      <c r="H1111" s="19" t="s">
        <v>4544</v>
      </c>
    </row>
    <row r="1112" spans="1:8" x14ac:dyDescent="0.2">
      <c r="A1112" s="3">
        <v>6388</v>
      </c>
      <c r="B1112" s="3" t="s">
        <v>1185</v>
      </c>
      <c r="C1112" s="3" t="s">
        <v>1186</v>
      </c>
      <c r="D1112" s="3" t="s">
        <v>1182</v>
      </c>
      <c r="E1112" s="3" t="str">
        <v>Vaz/Obervaz</v>
      </c>
      <c r="G1112" s="19">
        <v>3622</v>
      </c>
      <c r="H1112" s="19" t="s">
        <v>4544</v>
      </c>
    </row>
    <row r="1113" spans="1:8" x14ac:dyDescent="0.2">
      <c r="A1113" s="3">
        <v>6390</v>
      </c>
      <c r="B1113" s="3" t="s">
        <v>1186</v>
      </c>
      <c r="C1113" s="3" t="s">
        <v>1186</v>
      </c>
      <c r="D1113" s="3" t="s">
        <v>1182</v>
      </c>
      <c r="E1113" s="3" t="str">
        <v>Lantsch/Lenz</v>
      </c>
      <c r="G1113" s="19">
        <v>3623</v>
      </c>
      <c r="H1113" s="19" t="s">
        <v>4544</v>
      </c>
    </row>
    <row r="1114" spans="1:8" x14ac:dyDescent="0.2">
      <c r="A1114" s="3">
        <v>6074</v>
      </c>
      <c r="B1114" s="3" t="s">
        <v>1187</v>
      </c>
      <c r="C1114" s="3" t="s">
        <v>1187</v>
      </c>
      <c r="D1114" s="3" t="s">
        <v>1182</v>
      </c>
      <c r="E1114" s="3" t="str">
        <v>Schmitten (GR)</v>
      </c>
      <c r="G1114" s="19">
        <v>3624</v>
      </c>
      <c r="H1114" s="19" t="s">
        <v>4544</v>
      </c>
    </row>
    <row r="1115" spans="1:8" x14ac:dyDescent="0.2">
      <c r="A1115" s="3">
        <v>6064</v>
      </c>
      <c r="B1115" s="3" t="s">
        <v>1188</v>
      </c>
      <c r="C1115" s="3" t="s">
        <v>1188</v>
      </c>
      <c r="D1115" s="3" t="s">
        <v>1182</v>
      </c>
      <c r="E1115" s="3" t="str">
        <v>Albula/Alvra</v>
      </c>
      <c r="G1115" s="19">
        <v>3625</v>
      </c>
      <c r="H1115" s="19" t="s">
        <v>4544</v>
      </c>
    </row>
    <row r="1116" spans="1:8" x14ac:dyDescent="0.2">
      <c r="A1116" s="3">
        <v>6066</v>
      </c>
      <c r="B1116" s="3" t="s">
        <v>1189</v>
      </c>
      <c r="C1116" s="3" t="s">
        <v>1188</v>
      </c>
      <c r="D1116" s="3" t="s">
        <v>1182</v>
      </c>
      <c r="E1116" s="3" t="str">
        <v>Surses</v>
      </c>
      <c r="G1116" s="19">
        <v>3626</v>
      </c>
      <c r="H1116" s="19" t="s">
        <v>4544</v>
      </c>
    </row>
    <row r="1117" spans="1:8" x14ac:dyDescent="0.2">
      <c r="A1117" s="3">
        <v>6067</v>
      </c>
      <c r="B1117" s="3" t="s">
        <v>1190</v>
      </c>
      <c r="C1117" s="3" t="s">
        <v>1188</v>
      </c>
      <c r="D1117" s="3" t="s">
        <v>1182</v>
      </c>
      <c r="E1117" s="3" t="str">
        <v>Bergün Filisur</v>
      </c>
      <c r="G1117" s="19">
        <v>3627</v>
      </c>
      <c r="H1117" s="19" t="s">
        <v>4544</v>
      </c>
    </row>
    <row r="1118" spans="1:8" x14ac:dyDescent="0.2">
      <c r="A1118" s="3">
        <v>6068</v>
      </c>
      <c r="B1118" s="3" t="s">
        <v>1191</v>
      </c>
      <c r="C1118" s="3" t="s">
        <v>1188</v>
      </c>
      <c r="D1118" s="3" t="s">
        <v>1182</v>
      </c>
      <c r="E1118" s="3" t="str">
        <v>Brusio</v>
      </c>
      <c r="G1118" s="19">
        <v>3628</v>
      </c>
      <c r="H1118" s="19" t="s">
        <v>4544</v>
      </c>
    </row>
    <row r="1119" spans="1:8" x14ac:dyDescent="0.2">
      <c r="A1119" s="3">
        <v>6078</v>
      </c>
      <c r="B1119" s="3" t="s">
        <v>1192</v>
      </c>
      <c r="C1119" s="3" t="s">
        <v>1192</v>
      </c>
      <c r="D1119" s="3" t="s">
        <v>1182</v>
      </c>
      <c r="E1119" s="3" t="str">
        <v>Poschiavo</v>
      </c>
      <c r="G1119" s="19">
        <v>3629</v>
      </c>
      <c r="H1119" s="19" t="s">
        <v>4544</v>
      </c>
    </row>
    <row r="1120" spans="1:8" x14ac:dyDescent="0.2">
      <c r="A1120" s="3">
        <v>6078</v>
      </c>
      <c r="B1120" s="3" t="s">
        <v>1193</v>
      </c>
      <c r="C1120" s="3" t="s">
        <v>1192</v>
      </c>
      <c r="D1120" s="3" t="s">
        <v>1182</v>
      </c>
      <c r="E1120" s="3" t="str">
        <v>Falera</v>
      </c>
      <c r="G1120" s="19">
        <v>3631</v>
      </c>
      <c r="H1120" s="19" t="s">
        <v>4544</v>
      </c>
    </row>
    <row r="1121" spans="1:8" x14ac:dyDescent="0.2">
      <c r="A1121" s="3">
        <v>6072</v>
      </c>
      <c r="B1121" s="3" t="s">
        <v>1194</v>
      </c>
      <c r="C1121" s="3" t="s">
        <v>1194</v>
      </c>
      <c r="D1121" s="3" t="s">
        <v>1182</v>
      </c>
      <c r="E1121" s="3" t="str">
        <v>Laax</v>
      </c>
      <c r="G1121" s="19">
        <v>3632</v>
      </c>
      <c r="H1121" s="19" t="s">
        <v>4544</v>
      </c>
    </row>
    <row r="1122" spans="1:8" x14ac:dyDescent="0.2">
      <c r="A1122" s="3">
        <v>6073</v>
      </c>
      <c r="B1122" s="3" t="s">
        <v>1195</v>
      </c>
      <c r="C1122" s="3" t="s">
        <v>1194</v>
      </c>
      <c r="D1122" s="3" t="s">
        <v>1182</v>
      </c>
      <c r="E1122" s="3" t="str">
        <v>Sagogn</v>
      </c>
      <c r="G1122" s="19">
        <v>3633</v>
      </c>
      <c r="H1122" s="19" t="s">
        <v>4544</v>
      </c>
    </row>
    <row r="1123" spans="1:8" x14ac:dyDescent="0.2">
      <c r="A1123" s="3">
        <v>6056</v>
      </c>
      <c r="B1123" s="3" t="s">
        <v>1196</v>
      </c>
      <c r="C1123" s="3" t="s">
        <v>1197</v>
      </c>
      <c r="D1123" s="3" t="s">
        <v>1182</v>
      </c>
      <c r="E1123" s="3" t="str">
        <v>Schluein</v>
      </c>
      <c r="G1123" s="19">
        <v>3634</v>
      </c>
      <c r="H1123" s="19" t="s">
        <v>4544</v>
      </c>
    </row>
    <row r="1124" spans="1:8" x14ac:dyDescent="0.2">
      <c r="A1124" s="3">
        <v>6060</v>
      </c>
      <c r="B1124" s="3" t="s">
        <v>1197</v>
      </c>
      <c r="C1124" s="3" t="s">
        <v>1197</v>
      </c>
      <c r="D1124" s="3" t="s">
        <v>1182</v>
      </c>
      <c r="E1124" s="3" t="str">
        <v>Vals</v>
      </c>
      <c r="G1124" s="19">
        <v>3635</v>
      </c>
      <c r="H1124" s="19" t="s">
        <v>4544</v>
      </c>
    </row>
    <row r="1125" spans="1:8" x14ac:dyDescent="0.2">
      <c r="A1125" s="3">
        <v>6060</v>
      </c>
      <c r="B1125" s="3" t="s">
        <v>1198</v>
      </c>
      <c r="C1125" s="3" t="s">
        <v>1197</v>
      </c>
      <c r="D1125" s="3" t="s">
        <v>1182</v>
      </c>
      <c r="E1125" s="3" t="str">
        <v>Lumnezia</v>
      </c>
      <c r="G1125" s="19">
        <v>3636</v>
      </c>
      <c r="H1125" s="19" t="s">
        <v>4544</v>
      </c>
    </row>
    <row r="1126" spans="1:8" x14ac:dyDescent="0.2">
      <c r="A1126" s="3">
        <v>6062</v>
      </c>
      <c r="B1126" s="3" t="s">
        <v>1199</v>
      </c>
      <c r="C1126" s="3" t="s">
        <v>1197</v>
      </c>
      <c r="D1126" s="3" t="s">
        <v>1182</v>
      </c>
      <c r="E1126" s="3" t="str">
        <v>Ilanz/Glion</v>
      </c>
      <c r="G1126" s="19">
        <v>3638</v>
      </c>
      <c r="H1126" s="19" t="s">
        <v>4544</v>
      </c>
    </row>
    <row r="1127" spans="1:8" x14ac:dyDescent="0.2">
      <c r="A1127" s="3">
        <v>6063</v>
      </c>
      <c r="B1127" s="3" t="s">
        <v>1200</v>
      </c>
      <c r="C1127" s="3" t="s">
        <v>1197</v>
      </c>
      <c r="D1127" s="3" t="s">
        <v>1182</v>
      </c>
      <c r="E1127" s="3" t="str">
        <v>Fürstenau</v>
      </c>
      <c r="G1127" s="19">
        <v>3645</v>
      </c>
      <c r="H1127" s="19" t="s">
        <v>4544</v>
      </c>
    </row>
    <row r="1128" spans="1:8" x14ac:dyDescent="0.2">
      <c r="A1128" s="3">
        <v>6375</v>
      </c>
      <c r="B1128" s="3" t="s">
        <v>1201</v>
      </c>
      <c r="C1128" s="3" t="s">
        <v>1201</v>
      </c>
      <c r="D1128" s="3" t="s">
        <v>1202</v>
      </c>
      <c r="E1128" s="3" t="str">
        <v>Rothenbrunnen</v>
      </c>
      <c r="G1128" s="19">
        <v>3646</v>
      </c>
      <c r="H1128" s="19" t="s">
        <v>4544</v>
      </c>
    </row>
    <row r="1129" spans="1:8" x14ac:dyDescent="0.2">
      <c r="A1129" s="3">
        <v>6374</v>
      </c>
      <c r="B1129" s="3" t="s">
        <v>1203</v>
      </c>
      <c r="C1129" s="3" t="s">
        <v>1203</v>
      </c>
      <c r="D1129" s="3" t="s">
        <v>1202</v>
      </c>
      <c r="E1129" s="3" t="str">
        <v>Scharans</v>
      </c>
      <c r="G1129" s="19">
        <v>3647</v>
      </c>
      <c r="H1129" s="19" t="s">
        <v>4544</v>
      </c>
    </row>
    <row r="1130" spans="1:8" x14ac:dyDescent="0.2">
      <c r="A1130" s="3">
        <v>6383</v>
      </c>
      <c r="B1130" s="3" t="s">
        <v>1204</v>
      </c>
      <c r="C1130" s="3" t="s">
        <v>1204</v>
      </c>
      <c r="D1130" s="3" t="s">
        <v>1202</v>
      </c>
      <c r="E1130" s="3" t="str">
        <v>Sils im Domleschg</v>
      </c>
      <c r="G1130" s="19">
        <v>3652</v>
      </c>
      <c r="H1130" s="19" t="s">
        <v>4544</v>
      </c>
    </row>
    <row r="1131" spans="1:8" x14ac:dyDescent="0.2">
      <c r="A1131" s="3">
        <v>6383</v>
      </c>
      <c r="B1131" s="3" t="s">
        <v>1205</v>
      </c>
      <c r="C1131" s="3" t="s">
        <v>1204</v>
      </c>
      <c r="D1131" s="3" t="s">
        <v>1202</v>
      </c>
      <c r="E1131" s="3" t="str">
        <v>Cazis</v>
      </c>
      <c r="G1131" s="19">
        <v>3653</v>
      </c>
      <c r="H1131" s="19" t="s">
        <v>4544</v>
      </c>
    </row>
    <row r="1132" spans="1:8" x14ac:dyDescent="0.2">
      <c r="A1132" s="3">
        <v>6383</v>
      </c>
      <c r="B1132" s="3" t="s">
        <v>1206</v>
      </c>
      <c r="C1132" s="3" t="s">
        <v>1204</v>
      </c>
      <c r="D1132" s="3" t="s">
        <v>1202</v>
      </c>
      <c r="E1132" s="3" t="str">
        <v>Flerden</v>
      </c>
      <c r="G1132" s="19">
        <v>3654</v>
      </c>
      <c r="H1132" s="19" t="s">
        <v>4544</v>
      </c>
    </row>
    <row r="1133" spans="1:8" x14ac:dyDescent="0.2">
      <c r="A1133" s="3">
        <v>6376</v>
      </c>
      <c r="B1133" s="3" t="s">
        <v>1207</v>
      </c>
      <c r="C1133" s="3" t="s">
        <v>1207</v>
      </c>
      <c r="D1133" s="3" t="s">
        <v>1202</v>
      </c>
      <c r="E1133" s="3" t="str">
        <v>Masein</v>
      </c>
      <c r="G1133" s="19">
        <v>3655</v>
      </c>
      <c r="H1133" s="19" t="s">
        <v>4544</v>
      </c>
    </row>
    <row r="1134" spans="1:8" x14ac:dyDescent="0.2">
      <c r="A1134" s="3">
        <v>6363</v>
      </c>
      <c r="B1134" s="3" t="s">
        <v>1208</v>
      </c>
      <c r="C1134" s="3" t="s">
        <v>1209</v>
      </c>
      <c r="D1134" s="3" t="s">
        <v>1202</v>
      </c>
      <c r="E1134" s="3" t="str">
        <v>Thusis</v>
      </c>
      <c r="G1134" s="19">
        <v>3656</v>
      </c>
      <c r="H1134" s="19" t="s">
        <v>4544</v>
      </c>
    </row>
    <row r="1135" spans="1:8" x14ac:dyDescent="0.2">
      <c r="A1135" s="3">
        <v>6373</v>
      </c>
      <c r="B1135" s="3" t="s">
        <v>1209</v>
      </c>
      <c r="C1135" s="3" t="s">
        <v>1209</v>
      </c>
      <c r="D1135" s="3" t="s">
        <v>1202</v>
      </c>
      <c r="E1135" s="3" t="str">
        <v>Tschappina</v>
      </c>
      <c r="G1135" s="19">
        <v>3657</v>
      </c>
      <c r="H1135" s="19" t="s">
        <v>4544</v>
      </c>
    </row>
    <row r="1136" spans="1:8" x14ac:dyDescent="0.2">
      <c r="A1136" s="3">
        <v>6372</v>
      </c>
      <c r="B1136" s="3" t="s">
        <v>1210</v>
      </c>
      <c r="C1136" s="3" t="s">
        <v>1210</v>
      </c>
      <c r="D1136" s="3" t="s">
        <v>1202</v>
      </c>
      <c r="E1136" s="3" t="str">
        <v>Urmein</v>
      </c>
      <c r="G1136" s="19">
        <v>3658</v>
      </c>
      <c r="H1136" s="19" t="s">
        <v>4544</v>
      </c>
    </row>
    <row r="1137" spans="1:8" x14ac:dyDescent="0.2">
      <c r="A1137" s="3">
        <v>6052</v>
      </c>
      <c r="B1137" s="3" t="s">
        <v>1211</v>
      </c>
      <c r="C1137" s="3" t="s">
        <v>1212</v>
      </c>
      <c r="D1137" s="3" t="s">
        <v>1202</v>
      </c>
      <c r="E1137" s="3" t="str">
        <v>Safiental</v>
      </c>
      <c r="G1137" s="19">
        <v>3661</v>
      </c>
      <c r="H1137" s="19" t="s">
        <v>4544</v>
      </c>
    </row>
    <row r="1138" spans="1:8" x14ac:dyDescent="0.2">
      <c r="A1138" s="3">
        <v>6370</v>
      </c>
      <c r="B1138" s="3" t="s">
        <v>1213</v>
      </c>
      <c r="C1138" s="3" t="s">
        <v>1214</v>
      </c>
      <c r="D1138" s="3" t="s">
        <v>1202</v>
      </c>
      <c r="E1138" s="3" t="str">
        <v>Domleschg</v>
      </c>
      <c r="G1138" s="19">
        <v>3662</v>
      </c>
      <c r="H1138" s="19" t="s">
        <v>4544</v>
      </c>
    </row>
    <row r="1139" spans="1:8" x14ac:dyDescent="0.2">
      <c r="A1139" s="3">
        <v>6382</v>
      </c>
      <c r="B1139" s="3" t="s">
        <v>1215</v>
      </c>
      <c r="C1139" s="3" t="s">
        <v>1214</v>
      </c>
      <c r="D1139" s="3" t="s">
        <v>1202</v>
      </c>
      <c r="E1139" s="3" t="str">
        <v>Avers</v>
      </c>
      <c r="G1139" s="19">
        <v>3663</v>
      </c>
      <c r="H1139" s="19" t="s">
        <v>4544</v>
      </c>
    </row>
    <row r="1140" spans="1:8" x14ac:dyDescent="0.2">
      <c r="A1140" s="3">
        <v>6383</v>
      </c>
      <c r="B1140" s="3" t="s">
        <v>1216</v>
      </c>
      <c r="C1140" s="3" t="s">
        <v>1214</v>
      </c>
      <c r="D1140" s="3" t="s">
        <v>1202</v>
      </c>
      <c r="E1140" s="3" t="str">
        <v>Sufers</v>
      </c>
      <c r="G1140" s="19">
        <v>3664</v>
      </c>
      <c r="H1140" s="19" t="s">
        <v>4544</v>
      </c>
    </row>
    <row r="1141" spans="1:8" x14ac:dyDescent="0.2">
      <c r="A1141" s="3">
        <v>6370</v>
      </c>
      <c r="B1141" s="3" t="s">
        <v>1217</v>
      </c>
      <c r="C1141" s="3" t="s">
        <v>1217</v>
      </c>
      <c r="D1141" s="3" t="s">
        <v>1202</v>
      </c>
      <c r="E1141" s="3" t="str">
        <v>Andeer</v>
      </c>
      <c r="G1141" s="19">
        <v>3665</v>
      </c>
      <c r="H1141" s="19" t="s">
        <v>4544</v>
      </c>
    </row>
    <row r="1142" spans="1:8" x14ac:dyDescent="0.2">
      <c r="A1142" s="3">
        <v>6362</v>
      </c>
      <c r="B1142" s="3" t="s">
        <v>1218</v>
      </c>
      <c r="C1142" s="3" t="s">
        <v>1218</v>
      </c>
      <c r="D1142" s="3" t="s">
        <v>1202</v>
      </c>
      <c r="E1142" s="3" t="str">
        <v>Rongellen</v>
      </c>
      <c r="G1142" s="19">
        <v>3671</v>
      </c>
      <c r="H1142" s="19" t="s">
        <v>4544</v>
      </c>
    </row>
    <row r="1143" spans="1:8" x14ac:dyDescent="0.2">
      <c r="A1143" s="3">
        <v>6363</v>
      </c>
      <c r="B1143" s="3" t="s">
        <v>1219</v>
      </c>
      <c r="C1143" s="3" t="s">
        <v>1218</v>
      </c>
      <c r="D1143" s="3" t="s">
        <v>1202</v>
      </c>
      <c r="E1143" s="3" t="str">
        <v>Zillis-Reischen</v>
      </c>
      <c r="G1143" s="19">
        <v>3672</v>
      </c>
      <c r="H1143" s="19" t="s">
        <v>4544</v>
      </c>
    </row>
    <row r="1144" spans="1:8" x14ac:dyDescent="0.2">
      <c r="A1144" s="3">
        <v>6363</v>
      </c>
      <c r="B1144" s="3" t="s">
        <v>1220</v>
      </c>
      <c r="C1144" s="3" t="s">
        <v>1218</v>
      </c>
      <c r="D1144" s="3" t="s">
        <v>1202</v>
      </c>
      <c r="E1144" s="3" t="str">
        <v>Ferrera</v>
      </c>
      <c r="G1144" s="19">
        <v>3673</v>
      </c>
      <c r="H1144" s="19" t="s">
        <v>4544</v>
      </c>
    </row>
    <row r="1145" spans="1:8" x14ac:dyDescent="0.2">
      <c r="A1145" s="3">
        <v>6365</v>
      </c>
      <c r="B1145" s="3" t="s">
        <v>1221</v>
      </c>
      <c r="C1145" s="3" t="s">
        <v>1218</v>
      </c>
      <c r="D1145" s="3" t="s">
        <v>1202</v>
      </c>
      <c r="E1145" s="3" t="str">
        <v>Rheinwald</v>
      </c>
      <c r="G1145" s="19">
        <v>3674</v>
      </c>
      <c r="H1145" s="19" t="s">
        <v>4544</v>
      </c>
    </row>
    <row r="1146" spans="1:8" x14ac:dyDescent="0.2">
      <c r="A1146" s="3">
        <v>6386</v>
      </c>
      <c r="B1146" s="3" t="s">
        <v>1222</v>
      </c>
      <c r="C1146" s="3" t="s">
        <v>1222</v>
      </c>
      <c r="D1146" s="3" t="s">
        <v>1202</v>
      </c>
      <c r="E1146" s="3" t="str">
        <v>Muntogna da Schons</v>
      </c>
      <c r="G1146" s="19">
        <v>3700</v>
      </c>
      <c r="H1146" s="19" t="s">
        <v>4544</v>
      </c>
    </row>
    <row r="1147" spans="1:8" x14ac:dyDescent="0.2">
      <c r="A1147" s="3">
        <v>6387</v>
      </c>
      <c r="B1147" s="3" t="s">
        <v>1223</v>
      </c>
      <c r="C1147" s="3" t="s">
        <v>1222</v>
      </c>
      <c r="D1147" s="3" t="s">
        <v>1202</v>
      </c>
      <c r="E1147" s="3" t="str">
        <v>Bonaduz</v>
      </c>
      <c r="G1147" s="19">
        <v>3702</v>
      </c>
      <c r="H1147" s="19" t="s">
        <v>4544</v>
      </c>
    </row>
    <row r="1148" spans="1:8" x14ac:dyDescent="0.2">
      <c r="A1148" s="3">
        <v>8752</v>
      </c>
      <c r="B1148" s="3" t="s">
        <v>1224</v>
      </c>
      <c r="C1148" s="3" t="s">
        <v>1225</v>
      </c>
      <c r="D1148" s="3" t="s">
        <v>1226</v>
      </c>
      <c r="E1148" s="3" t="str">
        <v>Domat/Ems</v>
      </c>
      <c r="G1148" s="19">
        <v>3703</v>
      </c>
      <c r="H1148" s="19" t="s">
        <v>4544</v>
      </c>
    </row>
    <row r="1149" spans="1:8" x14ac:dyDescent="0.2">
      <c r="A1149" s="3">
        <v>8753</v>
      </c>
      <c r="B1149" s="3" t="s">
        <v>1227</v>
      </c>
      <c r="C1149" s="3" t="s">
        <v>1225</v>
      </c>
      <c r="D1149" s="3" t="s">
        <v>1226</v>
      </c>
      <c r="E1149" s="3" t="str">
        <v>Rhäzüns</v>
      </c>
      <c r="G1149" s="19">
        <v>3704</v>
      </c>
      <c r="H1149" s="19" t="s">
        <v>4544</v>
      </c>
    </row>
    <row r="1150" spans="1:8" x14ac:dyDescent="0.2">
      <c r="A1150" s="3">
        <v>8757</v>
      </c>
      <c r="B1150" s="3" t="s">
        <v>1228</v>
      </c>
      <c r="C1150" s="3" t="s">
        <v>1225</v>
      </c>
      <c r="D1150" s="3" t="s">
        <v>1226</v>
      </c>
      <c r="E1150" s="3" t="str">
        <v>Felsberg</v>
      </c>
      <c r="G1150" s="19">
        <v>3705</v>
      </c>
      <c r="H1150" s="19" t="s">
        <v>4544</v>
      </c>
    </row>
    <row r="1151" spans="1:8" x14ac:dyDescent="0.2">
      <c r="A1151" s="3">
        <v>8758</v>
      </c>
      <c r="B1151" s="3" t="s">
        <v>1229</v>
      </c>
      <c r="C1151" s="3" t="s">
        <v>1225</v>
      </c>
      <c r="D1151" s="3" t="s">
        <v>1226</v>
      </c>
      <c r="E1151" s="3" t="str">
        <v>Flims</v>
      </c>
      <c r="G1151" s="19">
        <v>3706</v>
      </c>
      <c r="H1151" s="19" t="s">
        <v>4544</v>
      </c>
    </row>
    <row r="1152" spans="1:8" x14ac:dyDescent="0.2">
      <c r="A1152" s="3">
        <v>8865</v>
      </c>
      <c r="B1152" s="3" t="s">
        <v>1230</v>
      </c>
      <c r="C1152" s="3" t="s">
        <v>1225</v>
      </c>
      <c r="D1152" s="3" t="s">
        <v>1226</v>
      </c>
      <c r="E1152" s="3" t="str">
        <v>Tamins</v>
      </c>
      <c r="G1152" s="19">
        <v>3707</v>
      </c>
      <c r="H1152" s="19" t="s">
        <v>4544</v>
      </c>
    </row>
    <row r="1153" spans="1:8" x14ac:dyDescent="0.2">
      <c r="A1153" s="3">
        <v>8867</v>
      </c>
      <c r="B1153" s="3" t="s">
        <v>1231</v>
      </c>
      <c r="C1153" s="3" t="s">
        <v>1225</v>
      </c>
      <c r="D1153" s="3" t="s">
        <v>1226</v>
      </c>
      <c r="E1153" s="3" t="str">
        <v>Trin</v>
      </c>
      <c r="G1153" s="19">
        <v>3711</v>
      </c>
      <c r="H1153" s="19" t="s">
        <v>4544</v>
      </c>
    </row>
    <row r="1154" spans="1:8" x14ac:dyDescent="0.2">
      <c r="A1154" s="3">
        <v>8868</v>
      </c>
      <c r="B1154" s="3" t="s">
        <v>1232</v>
      </c>
      <c r="C1154" s="3" t="s">
        <v>1225</v>
      </c>
      <c r="D1154" s="3" t="s">
        <v>1226</v>
      </c>
      <c r="E1154" s="3" t="str">
        <v>Zernez</v>
      </c>
      <c r="G1154" s="19">
        <v>3713</v>
      </c>
      <c r="H1154" s="19" t="s">
        <v>4544</v>
      </c>
    </row>
    <row r="1155" spans="1:8" x14ac:dyDescent="0.2">
      <c r="A1155" s="3">
        <v>8874</v>
      </c>
      <c r="B1155" s="3" t="s">
        <v>1233</v>
      </c>
      <c r="C1155" s="3" t="s">
        <v>1225</v>
      </c>
      <c r="D1155" s="3" t="s">
        <v>1226</v>
      </c>
      <c r="E1155" s="3" t="str">
        <v>Samnaun</v>
      </c>
      <c r="G1155" s="19">
        <v>3714</v>
      </c>
      <c r="H1155" s="19" t="s">
        <v>4544</v>
      </c>
    </row>
    <row r="1156" spans="1:8" x14ac:dyDescent="0.2">
      <c r="A1156" s="3">
        <v>8756</v>
      </c>
      <c r="B1156" s="3" t="s">
        <v>1234</v>
      </c>
      <c r="C1156" s="3" t="s">
        <v>1235</v>
      </c>
      <c r="D1156" s="3" t="s">
        <v>1226</v>
      </c>
      <c r="E1156" s="3" t="str">
        <v>Scuol</v>
      </c>
      <c r="G1156" s="19">
        <v>3715</v>
      </c>
      <c r="H1156" s="19" t="s">
        <v>4535</v>
      </c>
    </row>
    <row r="1157" spans="1:8" x14ac:dyDescent="0.2">
      <c r="A1157" s="3">
        <v>8762</v>
      </c>
      <c r="B1157" s="3" t="s">
        <v>1236</v>
      </c>
      <c r="C1157" s="3" t="s">
        <v>1235</v>
      </c>
      <c r="D1157" s="3" t="s">
        <v>1226</v>
      </c>
      <c r="E1157" s="3" t="str">
        <v>Valsot</v>
      </c>
      <c r="G1157" s="19">
        <v>3716</v>
      </c>
      <c r="H1157" s="19" t="s">
        <v>4544</v>
      </c>
    </row>
    <row r="1158" spans="1:8" x14ac:dyDescent="0.2">
      <c r="A1158" s="3">
        <v>8762</v>
      </c>
      <c r="B1158" s="3" t="s">
        <v>1237</v>
      </c>
      <c r="C1158" s="3" t="s">
        <v>1235</v>
      </c>
      <c r="D1158" s="3" t="s">
        <v>1226</v>
      </c>
      <c r="E1158" s="3" t="str">
        <v>Bever</v>
      </c>
      <c r="G1158" s="19">
        <v>3717</v>
      </c>
      <c r="H1158" s="19" t="s">
        <v>4544</v>
      </c>
    </row>
    <row r="1159" spans="1:8" x14ac:dyDescent="0.2">
      <c r="A1159" s="3">
        <v>8762</v>
      </c>
      <c r="B1159" s="3" t="s">
        <v>1238</v>
      </c>
      <c r="C1159" s="3" t="s">
        <v>1235</v>
      </c>
      <c r="D1159" s="3" t="s">
        <v>1226</v>
      </c>
      <c r="E1159" s="3" t="str">
        <v>Celerina/Schlarigna</v>
      </c>
      <c r="G1159" s="19">
        <v>3718</v>
      </c>
      <c r="H1159" s="19" t="s">
        <v>4535</v>
      </c>
    </row>
    <row r="1160" spans="1:8" x14ac:dyDescent="0.2">
      <c r="A1160" s="3">
        <v>8765</v>
      </c>
      <c r="B1160" s="3" t="s">
        <v>1239</v>
      </c>
      <c r="C1160" s="3" t="s">
        <v>1235</v>
      </c>
      <c r="D1160" s="3" t="s">
        <v>1226</v>
      </c>
      <c r="E1160" s="3" t="str">
        <v>Madulain</v>
      </c>
      <c r="G1160" s="19">
        <v>3722</v>
      </c>
      <c r="H1160" s="19" t="s">
        <v>4544</v>
      </c>
    </row>
    <row r="1161" spans="1:8" x14ac:dyDescent="0.2">
      <c r="A1161" s="3">
        <v>8766</v>
      </c>
      <c r="B1161" s="3" t="s">
        <v>1240</v>
      </c>
      <c r="C1161" s="3" t="s">
        <v>1235</v>
      </c>
      <c r="D1161" s="3" t="s">
        <v>1226</v>
      </c>
      <c r="E1161" s="3" t="str">
        <v>Pontresina</v>
      </c>
      <c r="G1161" s="19">
        <v>3723</v>
      </c>
      <c r="H1161" s="19" t="s">
        <v>4544</v>
      </c>
    </row>
    <row r="1162" spans="1:8" x14ac:dyDescent="0.2">
      <c r="A1162" s="3">
        <v>8767</v>
      </c>
      <c r="B1162" s="3" t="s">
        <v>1241</v>
      </c>
      <c r="C1162" s="3" t="s">
        <v>1235</v>
      </c>
      <c r="D1162" s="3" t="s">
        <v>1226</v>
      </c>
      <c r="E1162" s="3" t="str">
        <v>La Punt Chamues-ch</v>
      </c>
      <c r="G1162" s="19">
        <v>3724</v>
      </c>
      <c r="H1162" s="19" t="s">
        <v>4535</v>
      </c>
    </row>
    <row r="1163" spans="1:8" x14ac:dyDescent="0.2">
      <c r="A1163" s="3">
        <v>8772</v>
      </c>
      <c r="B1163" s="3" t="s">
        <v>1242</v>
      </c>
      <c r="C1163" s="3" t="s">
        <v>1235</v>
      </c>
      <c r="D1163" s="3" t="s">
        <v>1226</v>
      </c>
      <c r="E1163" s="3" t="str">
        <v>Samedan</v>
      </c>
      <c r="G1163" s="19">
        <v>3725</v>
      </c>
      <c r="H1163" s="19" t="s">
        <v>4535</v>
      </c>
    </row>
    <row r="1164" spans="1:8" x14ac:dyDescent="0.2">
      <c r="A1164" s="3">
        <v>8773</v>
      </c>
      <c r="B1164" s="3" t="s">
        <v>1243</v>
      </c>
      <c r="C1164" s="3" t="s">
        <v>1235</v>
      </c>
      <c r="D1164" s="3" t="s">
        <v>1226</v>
      </c>
      <c r="E1164" s="3" t="str">
        <v>St. Moritz</v>
      </c>
      <c r="G1164" s="19">
        <v>3752</v>
      </c>
      <c r="H1164" s="19" t="s">
        <v>4544</v>
      </c>
    </row>
    <row r="1165" spans="1:8" x14ac:dyDescent="0.2">
      <c r="A1165" s="3">
        <v>8774</v>
      </c>
      <c r="B1165" s="3" t="s">
        <v>1244</v>
      </c>
      <c r="C1165" s="3" t="s">
        <v>1235</v>
      </c>
      <c r="D1165" s="3" t="s">
        <v>1226</v>
      </c>
      <c r="E1165" s="3" t="str">
        <v>S-chanf</v>
      </c>
      <c r="G1165" s="19">
        <v>3753</v>
      </c>
      <c r="H1165" s="19" t="s">
        <v>4544</v>
      </c>
    </row>
    <row r="1166" spans="1:8" x14ac:dyDescent="0.2">
      <c r="A1166" s="3">
        <v>8775</v>
      </c>
      <c r="B1166" s="3" t="s">
        <v>1245</v>
      </c>
      <c r="C1166" s="3" t="s">
        <v>1235</v>
      </c>
      <c r="D1166" s="3" t="s">
        <v>1226</v>
      </c>
      <c r="E1166" s="3" t="str">
        <v>Sils im Engadin/Segl</v>
      </c>
      <c r="G1166" s="19">
        <v>3754</v>
      </c>
      <c r="H1166" s="19" t="s">
        <v>4544</v>
      </c>
    </row>
    <row r="1167" spans="1:8" x14ac:dyDescent="0.2">
      <c r="A1167" s="3">
        <v>8775</v>
      </c>
      <c r="B1167" s="3" t="s">
        <v>1246</v>
      </c>
      <c r="C1167" s="3" t="s">
        <v>1235</v>
      </c>
      <c r="D1167" s="3" t="s">
        <v>1226</v>
      </c>
      <c r="E1167" s="3" t="str">
        <v>Silvaplana</v>
      </c>
      <c r="G1167" s="19">
        <v>3755</v>
      </c>
      <c r="H1167" s="19" t="s">
        <v>4535</v>
      </c>
    </row>
    <row r="1168" spans="1:8" x14ac:dyDescent="0.2">
      <c r="A1168" s="3">
        <v>8777</v>
      </c>
      <c r="B1168" s="3" t="s">
        <v>1247</v>
      </c>
      <c r="C1168" s="3" t="s">
        <v>1235</v>
      </c>
      <c r="D1168" s="3" t="s">
        <v>1226</v>
      </c>
      <c r="E1168" s="3" t="str">
        <v>Zuoz</v>
      </c>
      <c r="G1168" s="19">
        <v>3756</v>
      </c>
      <c r="H1168" s="19" t="s">
        <v>4535</v>
      </c>
    </row>
    <row r="1169" spans="1:8" x14ac:dyDescent="0.2">
      <c r="A1169" s="3">
        <v>8777</v>
      </c>
      <c r="B1169" s="3" t="s">
        <v>1248</v>
      </c>
      <c r="C1169" s="3" t="s">
        <v>1235</v>
      </c>
      <c r="D1169" s="3" t="s">
        <v>1226</v>
      </c>
      <c r="E1169" s="3" t="str">
        <v>Bregaglia</v>
      </c>
      <c r="G1169" s="19">
        <v>3757</v>
      </c>
      <c r="H1169" s="19" t="s">
        <v>4535</v>
      </c>
    </row>
    <row r="1170" spans="1:8" x14ac:dyDescent="0.2">
      <c r="A1170" s="3">
        <v>8782</v>
      </c>
      <c r="B1170" s="3" t="s">
        <v>1249</v>
      </c>
      <c r="C1170" s="3" t="s">
        <v>1235</v>
      </c>
      <c r="D1170" s="3" t="s">
        <v>1226</v>
      </c>
      <c r="E1170" s="3" t="str">
        <v>Buseno</v>
      </c>
      <c r="G1170" s="19">
        <v>3758</v>
      </c>
      <c r="H1170" s="19" t="s">
        <v>4544</v>
      </c>
    </row>
    <row r="1171" spans="1:8" x14ac:dyDescent="0.2">
      <c r="A1171" s="3">
        <v>8783</v>
      </c>
      <c r="B1171" s="3" t="s">
        <v>1250</v>
      </c>
      <c r="C1171" s="3" t="s">
        <v>1235</v>
      </c>
      <c r="D1171" s="3" t="s">
        <v>1226</v>
      </c>
      <c r="E1171" s="3" t="str">
        <v>Castaneda</v>
      </c>
      <c r="G1171" s="19">
        <v>3762</v>
      </c>
      <c r="H1171" s="19" t="s">
        <v>4544</v>
      </c>
    </row>
    <row r="1172" spans="1:8" x14ac:dyDescent="0.2">
      <c r="A1172" s="3">
        <v>8784</v>
      </c>
      <c r="B1172" s="3" t="s">
        <v>1251</v>
      </c>
      <c r="C1172" s="3" t="s">
        <v>1235</v>
      </c>
      <c r="D1172" s="3" t="s">
        <v>1226</v>
      </c>
      <c r="E1172" s="3" t="str">
        <v>Rossa</v>
      </c>
      <c r="G1172" s="19">
        <v>3763</v>
      </c>
      <c r="H1172" s="19" t="s">
        <v>4544</v>
      </c>
    </row>
    <row r="1173" spans="1:8" x14ac:dyDescent="0.2">
      <c r="A1173" s="3">
        <v>8750</v>
      </c>
      <c r="B1173" s="3" t="s">
        <v>1252</v>
      </c>
      <c r="C1173" s="3" t="s">
        <v>1252</v>
      </c>
      <c r="D1173" s="3" t="s">
        <v>1226</v>
      </c>
      <c r="E1173" s="3" t="str">
        <v>Santa Maria in Calanca</v>
      </c>
      <c r="G1173" s="19">
        <v>3764</v>
      </c>
      <c r="H1173" s="19" t="s">
        <v>4544</v>
      </c>
    </row>
    <row r="1174" spans="1:8" x14ac:dyDescent="0.2">
      <c r="A1174" s="3">
        <v>8750</v>
      </c>
      <c r="B1174" s="3" t="s">
        <v>1253</v>
      </c>
      <c r="C1174" s="3" t="s">
        <v>1252</v>
      </c>
      <c r="D1174" s="3" t="s">
        <v>1226</v>
      </c>
      <c r="E1174" s="3" t="str">
        <v>Lostallo</v>
      </c>
      <c r="G1174" s="19">
        <v>3765</v>
      </c>
      <c r="H1174" s="19" t="s">
        <v>4544</v>
      </c>
    </row>
    <row r="1175" spans="1:8" x14ac:dyDescent="0.2">
      <c r="A1175" s="3">
        <v>8750</v>
      </c>
      <c r="B1175" s="3" t="s">
        <v>1254</v>
      </c>
      <c r="C1175" s="3" t="s">
        <v>1252</v>
      </c>
      <c r="D1175" s="3" t="s">
        <v>1226</v>
      </c>
      <c r="E1175" s="3" t="str">
        <v>Mesocco</v>
      </c>
      <c r="G1175" s="19">
        <v>3766</v>
      </c>
      <c r="H1175" s="19" t="s">
        <v>4535</v>
      </c>
    </row>
    <row r="1176" spans="1:8" x14ac:dyDescent="0.2">
      <c r="A1176" s="3">
        <v>8754</v>
      </c>
      <c r="B1176" s="3" t="s">
        <v>1255</v>
      </c>
      <c r="C1176" s="3" t="s">
        <v>1252</v>
      </c>
      <c r="D1176" s="3" t="s">
        <v>1226</v>
      </c>
      <c r="E1176" s="3" t="str">
        <v>Soazza</v>
      </c>
      <c r="G1176" s="19">
        <v>3770</v>
      </c>
      <c r="H1176" s="19" t="s">
        <v>4535</v>
      </c>
    </row>
    <row r="1177" spans="1:8" x14ac:dyDescent="0.2">
      <c r="A1177" s="3">
        <v>8755</v>
      </c>
      <c r="B1177" s="3" t="s">
        <v>1256</v>
      </c>
      <c r="C1177" s="3" t="s">
        <v>1252</v>
      </c>
      <c r="D1177" s="3" t="s">
        <v>1226</v>
      </c>
      <c r="E1177" s="3" t="str">
        <v>Cama</v>
      </c>
      <c r="G1177" s="19">
        <v>3771</v>
      </c>
      <c r="H1177" s="19" t="s">
        <v>4535</v>
      </c>
    </row>
    <row r="1178" spans="1:8" x14ac:dyDescent="0.2">
      <c r="A1178" s="3">
        <v>6319</v>
      </c>
      <c r="B1178" s="3" t="s">
        <v>1257</v>
      </c>
      <c r="C1178" s="3" t="s">
        <v>1258</v>
      </c>
      <c r="D1178" s="3" t="s">
        <v>1259</v>
      </c>
      <c r="E1178" s="3" t="str">
        <v>Grono</v>
      </c>
      <c r="G1178" s="19">
        <v>3772</v>
      </c>
      <c r="H1178" s="19" t="s">
        <v>4535</v>
      </c>
    </row>
    <row r="1179" spans="1:8" x14ac:dyDescent="0.2">
      <c r="A1179" s="3">
        <v>6340</v>
      </c>
      <c r="B1179" s="3" t="s">
        <v>1258</v>
      </c>
      <c r="C1179" s="3" t="s">
        <v>1258</v>
      </c>
      <c r="D1179" s="3" t="s">
        <v>1259</v>
      </c>
      <c r="E1179" s="3" t="str">
        <v>Roveredo (GR)</v>
      </c>
      <c r="G1179" s="19">
        <v>3773</v>
      </c>
      <c r="H1179" s="19" t="s">
        <v>4535</v>
      </c>
    </row>
    <row r="1180" spans="1:8" x14ac:dyDescent="0.2">
      <c r="A1180" s="3">
        <v>6330</v>
      </c>
      <c r="B1180" s="3" t="s">
        <v>1260</v>
      </c>
      <c r="C1180" s="3" t="s">
        <v>1260</v>
      </c>
      <c r="D1180" s="3" t="s">
        <v>1259</v>
      </c>
      <c r="E1180" s="3" t="str">
        <v>San Vittore</v>
      </c>
      <c r="G1180" s="19">
        <v>3775</v>
      </c>
      <c r="H1180" s="19" t="s">
        <v>4535</v>
      </c>
    </row>
    <row r="1181" spans="1:8" x14ac:dyDescent="0.2">
      <c r="A1181" s="3">
        <v>6332</v>
      </c>
      <c r="B1181" s="3" t="s">
        <v>1261</v>
      </c>
      <c r="C1181" s="3" t="s">
        <v>1260</v>
      </c>
      <c r="D1181" s="3" t="s">
        <v>1259</v>
      </c>
      <c r="E1181" s="3" t="str">
        <v>Calanca</v>
      </c>
      <c r="G1181" s="19">
        <v>3776</v>
      </c>
      <c r="H1181" s="19" t="s">
        <v>4535</v>
      </c>
    </row>
    <row r="1182" spans="1:8" x14ac:dyDescent="0.2">
      <c r="A1182" s="3">
        <v>6331</v>
      </c>
      <c r="B1182" s="3" t="s">
        <v>1262</v>
      </c>
      <c r="C1182" s="3" t="s">
        <v>1262</v>
      </c>
      <c r="D1182" s="3" t="s">
        <v>1259</v>
      </c>
      <c r="E1182" s="3" t="str">
        <v>Val Müstair</v>
      </c>
      <c r="G1182" s="19">
        <v>3777</v>
      </c>
      <c r="H1182" s="19" t="s">
        <v>4535</v>
      </c>
    </row>
    <row r="1183" spans="1:8" x14ac:dyDescent="0.2">
      <c r="A1183" s="3">
        <v>6333</v>
      </c>
      <c r="B1183" s="3" t="s">
        <v>1263</v>
      </c>
      <c r="C1183" s="3" t="s">
        <v>1262</v>
      </c>
      <c r="D1183" s="3" t="s">
        <v>1259</v>
      </c>
      <c r="E1183" s="3" t="str">
        <v>Davos</v>
      </c>
      <c r="G1183" s="19">
        <v>3778</v>
      </c>
      <c r="H1183" s="19" t="s">
        <v>4535</v>
      </c>
    </row>
    <row r="1184" spans="1:8" x14ac:dyDescent="0.2">
      <c r="A1184" s="3">
        <v>6313</v>
      </c>
      <c r="B1184" s="3" t="s">
        <v>1264</v>
      </c>
      <c r="C1184" s="3" t="s">
        <v>1264</v>
      </c>
      <c r="D1184" s="3" t="s">
        <v>1259</v>
      </c>
      <c r="E1184" s="3" t="str">
        <v>Fideris</v>
      </c>
      <c r="G1184" s="19">
        <v>3780</v>
      </c>
      <c r="H1184" s="19" t="s">
        <v>4535</v>
      </c>
    </row>
    <row r="1185" spans="1:8" x14ac:dyDescent="0.2">
      <c r="A1185" s="3">
        <v>6313</v>
      </c>
      <c r="B1185" s="3" t="s">
        <v>1264</v>
      </c>
      <c r="C1185" s="3" t="s">
        <v>1264</v>
      </c>
      <c r="D1185" s="3" t="s">
        <v>1259</v>
      </c>
      <c r="E1185" s="3" t="str">
        <v>Furna</v>
      </c>
      <c r="G1185" s="19">
        <v>3781</v>
      </c>
      <c r="H1185" s="19" t="s">
        <v>4535</v>
      </c>
    </row>
    <row r="1186" spans="1:8" x14ac:dyDescent="0.2">
      <c r="A1186" s="3">
        <v>6313</v>
      </c>
      <c r="B1186" s="3" t="s">
        <v>1265</v>
      </c>
      <c r="C1186" s="3" t="s">
        <v>1264</v>
      </c>
      <c r="D1186" s="3" t="s">
        <v>1259</v>
      </c>
      <c r="E1186" s="3" t="str">
        <v>Jenaz</v>
      </c>
      <c r="G1186" s="19">
        <v>3782</v>
      </c>
      <c r="H1186" s="19" t="s">
        <v>4535</v>
      </c>
    </row>
    <row r="1187" spans="1:8" x14ac:dyDescent="0.2">
      <c r="A1187" s="3">
        <v>6313</v>
      </c>
      <c r="B1187" s="3" t="s">
        <v>1266</v>
      </c>
      <c r="C1187" s="3" t="s">
        <v>1264</v>
      </c>
      <c r="D1187" s="3" t="s">
        <v>1259</v>
      </c>
      <c r="E1187" s="3" t="str">
        <v>Klosters</v>
      </c>
      <c r="G1187" s="19">
        <v>3783</v>
      </c>
      <c r="H1187" s="19" t="s">
        <v>4535</v>
      </c>
    </row>
    <row r="1188" spans="1:8" x14ac:dyDescent="0.2">
      <c r="A1188" s="3">
        <v>6340</v>
      </c>
      <c r="B1188" s="3" t="s">
        <v>1267</v>
      </c>
      <c r="C1188" s="3" t="s">
        <v>1268</v>
      </c>
      <c r="D1188" s="3" t="s">
        <v>1259</v>
      </c>
      <c r="E1188" s="3" t="str">
        <v>Conters im Prättigau</v>
      </c>
      <c r="G1188" s="19">
        <v>3784</v>
      </c>
      <c r="H1188" s="19" t="s">
        <v>4535</v>
      </c>
    </row>
    <row r="1189" spans="1:8" x14ac:dyDescent="0.2">
      <c r="A1189" s="3">
        <v>6345</v>
      </c>
      <c r="B1189" s="3" t="s">
        <v>1268</v>
      </c>
      <c r="C1189" s="3" t="s">
        <v>1268</v>
      </c>
      <c r="D1189" s="3" t="s">
        <v>1259</v>
      </c>
      <c r="E1189" s="3" t="str">
        <v>Küblis</v>
      </c>
      <c r="G1189" s="19">
        <v>3785</v>
      </c>
      <c r="H1189" s="19" t="s">
        <v>4535</v>
      </c>
    </row>
    <row r="1190" spans="1:8" x14ac:dyDescent="0.2">
      <c r="A1190" s="3">
        <v>6315</v>
      </c>
      <c r="B1190" s="3" t="s">
        <v>1269</v>
      </c>
      <c r="C1190" s="3" t="s">
        <v>1269</v>
      </c>
      <c r="D1190" s="3" t="s">
        <v>1259</v>
      </c>
      <c r="E1190" s="3" t="str">
        <v>Luzein</v>
      </c>
      <c r="G1190" s="19">
        <v>3792</v>
      </c>
      <c r="H1190" s="19" t="s">
        <v>4535</v>
      </c>
    </row>
    <row r="1191" spans="1:8" x14ac:dyDescent="0.2">
      <c r="A1191" s="3">
        <v>6315</v>
      </c>
      <c r="B1191" s="3" t="s">
        <v>1270</v>
      </c>
      <c r="C1191" s="3" t="s">
        <v>1269</v>
      </c>
      <c r="D1191" s="3" t="s">
        <v>1259</v>
      </c>
      <c r="E1191" s="3" t="str">
        <v>Chur</v>
      </c>
      <c r="G1191" s="19">
        <v>3800</v>
      </c>
      <c r="H1191" s="19" t="s">
        <v>4544</v>
      </c>
    </row>
    <row r="1192" spans="1:8" x14ac:dyDescent="0.2">
      <c r="A1192" s="3">
        <v>6315</v>
      </c>
      <c r="B1192" s="3" t="s">
        <v>1271</v>
      </c>
      <c r="C1192" s="3" t="s">
        <v>1269</v>
      </c>
      <c r="D1192" s="3" t="s">
        <v>1259</v>
      </c>
      <c r="E1192" s="3" t="str">
        <v>Churwalden</v>
      </c>
      <c r="G1192" s="19">
        <v>3801</v>
      </c>
      <c r="H1192" s="19" t="s">
        <v>4544</v>
      </c>
    </row>
    <row r="1193" spans="1:8" x14ac:dyDescent="0.2">
      <c r="A1193" s="3">
        <v>6343</v>
      </c>
      <c r="B1193" s="3" t="s">
        <v>1272</v>
      </c>
      <c r="C1193" s="3" t="s">
        <v>1273</v>
      </c>
      <c r="D1193" s="3" t="s">
        <v>1259</v>
      </c>
      <c r="E1193" s="3" t="str">
        <v>Arosa</v>
      </c>
      <c r="G1193" s="19">
        <v>3803</v>
      </c>
      <c r="H1193" s="19" t="s">
        <v>4544</v>
      </c>
    </row>
    <row r="1194" spans="1:8" x14ac:dyDescent="0.2">
      <c r="A1194" s="3">
        <v>6343</v>
      </c>
      <c r="B1194" s="3" t="s">
        <v>1274</v>
      </c>
      <c r="C1194" s="3" t="s">
        <v>1273</v>
      </c>
      <c r="D1194" s="3" t="s">
        <v>1259</v>
      </c>
      <c r="E1194" s="3" t="str">
        <v>Tschiertschen-Praden</v>
      </c>
      <c r="G1194" s="19">
        <v>3804</v>
      </c>
      <c r="H1194" s="19" t="s">
        <v>4544</v>
      </c>
    </row>
    <row r="1195" spans="1:8" x14ac:dyDescent="0.2">
      <c r="A1195" s="3">
        <v>6343</v>
      </c>
      <c r="B1195" s="3" t="s">
        <v>1273</v>
      </c>
      <c r="C1195" s="3" t="s">
        <v>1273</v>
      </c>
      <c r="D1195" s="3" t="s">
        <v>1259</v>
      </c>
      <c r="E1195" s="3" t="str">
        <v>Trimmis</v>
      </c>
      <c r="G1195" s="19">
        <v>3805</v>
      </c>
      <c r="H1195" s="19" t="s">
        <v>4544</v>
      </c>
    </row>
    <row r="1196" spans="1:8" x14ac:dyDescent="0.2">
      <c r="A1196" s="3">
        <v>6343</v>
      </c>
      <c r="B1196" s="3" t="s">
        <v>1275</v>
      </c>
      <c r="C1196" s="3" t="s">
        <v>1273</v>
      </c>
      <c r="D1196" s="3" t="s">
        <v>1259</v>
      </c>
      <c r="E1196" s="3" t="str">
        <v>Untervaz</v>
      </c>
      <c r="G1196" s="19">
        <v>3806</v>
      </c>
      <c r="H1196" s="19" t="s">
        <v>4544</v>
      </c>
    </row>
    <row r="1197" spans="1:8" x14ac:dyDescent="0.2">
      <c r="A1197" s="3">
        <v>6312</v>
      </c>
      <c r="B1197" s="3" t="s">
        <v>1276</v>
      </c>
      <c r="C1197" s="3" t="s">
        <v>1276</v>
      </c>
      <c r="D1197" s="3" t="s">
        <v>1259</v>
      </c>
      <c r="E1197" s="3" t="str">
        <v>Zizers</v>
      </c>
      <c r="G1197" s="19">
        <v>3807</v>
      </c>
      <c r="H1197" s="19" t="s">
        <v>4544</v>
      </c>
    </row>
    <row r="1198" spans="1:8" x14ac:dyDescent="0.2">
      <c r="A1198" s="3">
        <v>6314</v>
      </c>
      <c r="B1198" s="3" t="s">
        <v>1277</v>
      </c>
      <c r="C1198" s="3" t="s">
        <v>1277</v>
      </c>
      <c r="D1198" s="3" t="s">
        <v>1259</v>
      </c>
      <c r="E1198" s="3" t="str">
        <v>Fläsch</v>
      </c>
      <c r="G1198" s="19">
        <v>3812</v>
      </c>
      <c r="H1198" s="19" t="s">
        <v>4544</v>
      </c>
    </row>
    <row r="1199" spans="1:8" x14ac:dyDescent="0.2">
      <c r="A1199" s="3">
        <v>6314</v>
      </c>
      <c r="B1199" s="3" t="s">
        <v>1278</v>
      </c>
      <c r="C1199" s="3" t="s">
        <v>1277</v>
      </c>
      <c r="D1199" s="3" t="s">
        <v>1259</v>
      </c>
      <c r="E1199" s="3" t="str">
        <v>Jenins</v>
      </c>
      <c r="G1199" s="19">
        <v>3813</v>
      </c>
      <c r="H1199" s="19" t="s">
        <v>4544</v>
      </c>
    </row>
    <row r="1200" spans="1:8" x14ac:dyDescent="0.2">
      <c r="A1200" s="3">
        <v>6318</v>
      </c>
      <c r="B1200" s="3" t="s">
        <v>1279</v>
      </c>
      <c r="C1200" s="3" t="s">
        <v>1279</v>
      </c>
      <c r="D1200" s="3" t="s">
        <v>1259</v>
      </c>
      <c r="E1200" s="3" t="str">
        <v>Maienfeld</v>
      </c>
      <c r="G1200" s="19">
        <v>3814</v>
      </c>
      <c r="H1200" s="19" t="s">
        <v>4544</v>
      </c>
    </row>
    <row r="1201" spans="1:8" x14ac:dyDescent="0.2">
      <c r="A1201" s="3">
        <v>6300</v>
      </c>
      <c r="B1201" s="3" t="s">
        <v>1280</v>
      </c>
      <c r="C1201" s="3" t="s">
        <v>1280</v>
      </c>
      <c r="D1201" s="3" t="s">
        <v>1259</v>
      </c>
      <c r="E1201" s="3" t="str">
        <v>Malans</v>
      </c>
      <c r="G1201" s="19">
        <v>3815</v>
      </c>
      <c r="H1201" s="19" t="s">
        <v>4544</v>
      </c>
    </row>
    <row r="1202" spans="1:8" x14ac:dyDescent="0.2">
      <c r="A1202" s="3">
        <v>6300</v>
      </c>
      <c r="B1202" s="3" t="s">
        <v>1281</v>
      </c>
      <c r="C1202" s="3" t="s">
        <v>1280</v>
      </c>
      <c r="D1202" s="3" t="s">
        <v>1259</v>
      </c>
      <c r="E1202" s="3" t="str">
        <v>Landquart</v>
      </c>
      <c r="G1202" s="19">
        <v>3816</v>
      </c>
      <c r="H1202" s="19" t="s">
        <v>4544</v>
      </c>
    </row>
    <row r="1203" spans="1:8" x14ac:dyDescent="0.2">
      <c r="A1203" s="3">
        <v>6317</v>
      </c>
      <c r="B1203" s="3" t="s">
        <v>1282</v>
      </c>
      <c r="C1203" s="3" t="s">
        <v>1280</v>
      </c>
      <c r="D1203" s="3" t="s">
        <v>1259</v>
      </c>
      <c r="E1203" s="3" t="str">
        <v>Grüsch</v>
      </c>
      <c r="G1203" s="19">
        <v>3818</v>
      </c>
      <c r="H1203" s="19" t="s">
        <v>4544</v>
      </c>
    </row>
    <row r="1204" spans="1:8" x14ac:dyDescent="0.2">
      <c r="A1204" s="3">
        <v>1473</v>
      </c>
      <c r="B1204" s="3" t="s">
        <v>1283</v>
      </c>
      <c r="C1204" s="3" t="s">
        <v>1284</v>
      </c>
      <c r="D1204" s="3" t="s">
        <v>1285</v>
      </c>
      <c r="E1204" s="3" t="str">
        <v>Schiers</v>
      </c>
      <c r="G1204" s="19">
        <v>3822</v>
      </c>
      <c r="H1204" s="19" t="s">
        <v>4544</v>
      </c>
    </row>
    <row r="1205" spans="1:8" x14ac:dyDescent="0.2">
      <c r="A1205" s="3">
        <v>1482</v>
      </c>
      <c r="B1205" s="3" t="s">
        <v>1286</v>
      </c>
      <c r="C1205" s="3" t="s">
        <v>1287</v>
      </c>
      <c r="D1205" s="3" t="s">
        <v>1285</v>
      </c>
      <c r="E1205" s="3" t="str">
        <v>Seewis im Prättigau</v>
      </c>
      <c r="G1205" s="19">
        <v>3823</v>
      </c>
      <c r="H1205" s="19" t="s">
        <v>4544</v>
      </c>
    </row>
    <row r="1206" spans="1:8" x14ac:dyDescent="0.2">
      <c r="A1206" s="3">
        <v>1483</v>
      </c>
      <c r="B1206" s="3" t="s">
        <v>1288</v>
      </c>
      <c r="C1206" s="3" t="s">
        <v>1287</v>
      </c>
      <c r="D1206" s="3" t="s">
        <v>1285</v>
      </c>
      <c r="E1206" s="3" t="str">
        <v>Breil/Brigels</v>
      </c>
      <c r="G1206" s="19">
        <v>3824</v>
      </c>
      <c r="H1206" s="19" t="s">
        <v>4544</v>
      </c>
    </row>
    <row r="1207" spans="1:8" x14ac:dyDescent="0.2">
      <c r="A1207" s="3">
        <v>1532</v>
      </c>
      <c r="B1207" s="3" t="s">
        <v>1289</v>
      </c>
      <c r="C1207" s="3" t="s">
        <v>1289</v>
      </c>
      <c r="D1207" s="3" t="s">
        <v>1285</v>
      </c>
      <c r="E1207" s="3" t="str">
        <v>Disentis/Mustér</v>
      </c>
      <c r="G1207" s="19">
        <v>3825</v>
      </c>
      <c r="H1207" s="19" t="s">
        <v>4535</v>
      </c>
    </row>
    <row r="1208" spans="1:8" x14ac:dyDescent="0.2">
      <c r="A1208" s="3">
        <v>1544</v>
      </c>
      <c r="B1208" s="3" t="s">
        <v>1290</v>
      </c>
      <c r="C1208" s="3" t="s">
        <v>1290</v>
      </c>
      <c r="D1208" s="3" t="s">
        <v>1285</v>
      </c>
      <c r="E1208" s="3" t="str">
        <v>Medel (Lucmagn)</v>
      </c>
      <c r="G1208" s="19">
        <v>3826</v>
      </c>
      <c r="H1208" s="19" t="s">
        <v>4535</v>
      </c>
    </row>
    <row r="1209" spans="1:8" x14ac:dyDescent="0.2">
      <c r="A1209" s="3">
        <v>1470</v>
      </c>
      <c r="B1209" s="3" t="s">
        <v>1291</v>
      </c>
      <c r="C1209" s="3" t="s">
        <v>1292</v>
      </c>
      <c r="D1209" s="3" t="s">
        <v>1285</v>
      </c>
      <c r="E1209" s="3" t="str">
        <v>Sumvitg</v>
      </c>
      <c r="G1209" s="19">
        <v>3852</v>
      </c>
      <c r="H1209" s="19" t="s">
        <v>4544</v>
      </c>
    </row>
    <row r="1210" spans="1:8" x14ac:dyDescent="0.2">
      <c r="A1210" s="3">
        <v>1470</v>
      </c>
      <c r="B1210" s="3" t="s">
        <v>1293</v>
      </c>
      <c r="C1210" s="3" t="s">
        <v>1292</v>
      </c>
      <c r="D1210" s="3" t="s">
        <v>1285</v>
      </c>
      <c r="E1210" s="3" t="str">
        <v>Tujetsch</v>
      </c>
      <c r="G1210" s="19">
        <v>3853</v>
      </c>
      <c r="H1210" s="19" t="s">
        <v>4544</v>
      </c>
    </row>
    <row r="1211" spans="1:8" x14ac:dyDescent="0.2">
      <c r="A1211" s="3">
        <v>1470</v>
      </c>
      <c r="B1211" s="3" t="s">
        <v>1294</v>
      </c>
      <c r="C1211" s="3" t="s">
        <v>1292</v>
      </c>
      <c r="D1211" s="3" t="s">
        <v>1285</v>
      </c>
      <c r="E1211" s="3" t="str">
        <v>Trun</v>
      </c>
      <c r="G1211" s="19">
        <v>3854</v>
      </c>
      <c r="H1211" s="19" t="s">
        <v>4544</v>
      </c>
    </row>
    <row r="1212" spans="1:8" x14ac:dyDescent="0.2">
      <c r="A1212" s="3">
        <v>1533</v>
      </c>
      <c r="B1212" s="3" t="s">
        <v>1295</v>
      </c>
      <c r="C1212" s="3" t="s">
        <v>1295</v>
      </c>
      <c r="D1212" s="3" t="s">
        <v>1285</v>
      </c>
      <c r="E1212" s="3" t="str">
        <v>Obersaxen Mundaun</v>
      </c>
      <c r="G1212" s="19">
        <v>3855</v>
      </c>
      <c r="H1212" s="19" t="s">
        <v>4544</v>
      </c>
    </row>
    <row r="1213" spans="1:8" x14ac:dyDescent="0.2">
      <c r="A1213" s="3">
        <v>1774</v>
      </c>
      <c r="B1213" s="3" t="s">
        <v>1296</v>
      </c>
      <c r="C1213" s="3" t="s">
        <v>1297</v>
      </c>
      <c r="D1213" s="3" t="s">
        <v>1285</v>
      </c>
      <c r="E1213" s="3" t="str">
        <v>Aarau</v>
      </c>
      <c r="G1213" s="19">
        <v>3856</v>
      </c>
      <c r="H1213" s="19" t="s">
        <v>4544</v>
      </c>
    </row>
    <row r="1214" spans="1:8" x14ac:dyDescent="0.2">
      <c r="A1214" s="3">
        <v>1774</v>
      </c>
      <c r="B1214" s="3" t="s">
        <v>1296</v>
      </c>
      <c r="C1214" s="3" t="s">
        <v>1297</v>
      </c>
      <c r="D1214" s="3" t="s">
        <v>1285</v>
      </c>
      <c r="E1214" s="3" t="str">
        <v>Biberstein</v>
      </c>
      <c r="G1214" s="19">
        <v>3857</v>
      </c>
      <c r="H1214" s="19" t="s">
        <v>4544</v>
      </c>
    </row>
    <row r="1215" spans="1:8" x14ac:dyDescent="0.2">
      <c r="A1215" s="3">
        <v>1774</v>
      </c>
      <c r="B1215" s="3" t="s">
        <v>1298</v>
      </c>
      <c r="C1215" s="3" t="s">
        <v>1297</v>
      </c>
      <c r="D1215" s="3" t="s">
        <v>1285</v>
      </c>
      <c r="E1215" s="3" t="str">
        <v>Buchs (AG)</v>
      </c>
      <c r="G1215" s="19">
        <v>3858</v>
      </c>
      <c r="H1215" s="19" t="s">
        <v>4544</v>
      </c>
    </row>
    <row r="1216" spans="1:8" x14ac:dyDescent="0.2">
      <c r="A1216" s="3">
        <v>1775</v>
      </c>
      <c r="B1216" s="3" t="s">
        <v>1299</v>
      </c>
      <c r="C1216" s="3" t="s">
        <v>1297</v>
      </c>
      <c r="D1216" s="3" t="s">
        <v>1285</v>
      </c>
      <c r="E1216" s="3" t="str">
        <v>Densbüren</v>
      </c>
      <c r="G1216" s="19">
        <v>3860</v>
      </c>
      <c r="H1216" s="19" t="s">
        <v>4544</v>
      </c>
    </row>
    <row r="1217" spans="1:8" x14ac:dyDescent="0.2">
      <c r="A1217" s="3">
        <v>1775</v>
      </c>
      <c r="B1217" s="3" t="s">
        <v>1300</v>
      </c>
      <c r="C1217" s="3" t="s">
        <v>1297</v>
      </c>
      <c r="D1217" s="3" t="s">
        <v>1285</v>
      </c>
      <c r="E1217" s="3" t="str">
        <v>Erlinsbach (AG)</v>
      </c>
      <c r="G1217" s="19">
        <v>3862</v>
      </c>
      <c r="H1217" s="19" t="s">
        <v>4544</v>
      </c>
    </row>
    <row r="1218" spans="1:8" x14ac:dyDescent="0.2">
      <c r="A1218" s="3">
        <v>1776</v>
      </c>
      <c r="B1218" s="3" t="s">
        <v>1301</v>
      </c>
      <c r="C1218" s="3" t="s">
        <v>1297</v>
      </c>
      <c r="D1218" s="3" t="s">
        <v>1285</v>
      </c>
      <c r="E1218" s="3" t="str">
        <v>Gränichen</v>
      </c>
      <c r="G1218" s="19">
        <v>3863</v>
      </c>
      <c r="H1218" s="19" t="s">
        <v>4544</v>
      </c>
    </row>
    <row r="1219" spans="1:8" x14ac:dyDescent="0.2">
      <c r="A1219" s="3">
        <v>1485</v>
      </c>
      <c r="B1219" s="3" t="s">
        <v>1302</v>
      </c>
      <c r="C1219" s="3" t="s">
        <v>1302</v>
      </c>
      <c r="D1219" s="3" t="s">
        <v>1285</v>
      </c>
      <c r="E1219" s="3" t="str">
        <v>Hirschthal</v>
      </c>
      <c r="G1219" s="19">
        <v>3864</v>
      </c>
      <c r="H1219" s="19" t="s">
        <v>4544</v>
      </c>
    </row>
    <row r="1220" spans="1:8" x14ac:dyDescent="0.2">
      <c r="A1220" s="3">
        <v>1410</v>
      </c>
      <c r="B1220" s="3" t="s">
        <v>1303</v>
      </c>
      <c r="C1220" s="3" t="s">
        <v>1303</v>
      </c>
      <c r="D1220" s="3" t="s">
        <v>1285</v>
      </c>
      <c r="E1220" s="3" t="str">
        <v>Küttigen</v>
      </c>
      <c r="G1220" s="19">
        <v>3900</v>
      </c>
      <c r="H1220" s="19" t="s">
        <v>4538</v>
      </c>
    </row>
    <row r="1221" spans="1:8" x14ac:dyDescent="0.2">
      <c r="A1221" s="3">
        <v>1566</v>
      </c>
      <c r="B1221" s="3" t="s">
        <v>1304</v>
      </c>
      <c r="C1221" s="3" t="s">
        <v>1305</v>
      </c>
      <c r="D1221" s="3" t="s">
        <v>1285</v>
      </c>
      <c r="E1221" s="3" t="str">
        <v>Muhen</v>
      </c>
      <c r="G1221" s="19">
        <v>3901</v>
      </c>
      <c r="H1221" s="19" t="s">
        <v>4540</v>
      </c>
    </row>
    <row r="1222" spans="1:8" x14ac:dyDescent="0.2">
      <c r="A1222" s="3">
        <v>1566</v>
      </c>
      <c r="B1222" s="3" t="s">
        <v>1306</v>
      </c>
      <c r="C1222" s="3" t="s">
        <v>1305</v>
      </c>
      <c r="D1222" s="3" t="s">
        <v>1285</v>
      </c>
      <c r="E1222" s="3" t="str">
        <v>Oberentfelden</v>
      </c>
      <c r="G1222" s="19">
        <v>3902</v>
      </c>
      <c r="H1222" s="19" t="s">
        <v>4538</v>
      </c>
    </row>
    <row r="1223" spans="1:8" x14ac:dyDescent="0.2">
      <c r="A1223" s="3">
        <v>1541</v>
      </c>
      <c r="B1223" s="3" t="s">
        <v>1307</v>
      </c>
      <c r="C1223" s="3" t="s">
        <v>1307</v>
      </c>
      <c r="D1223" s="3" t="s">
        <v>1285</v>
      </c>
      <c r="E1223" s="3" t="str">
        <v>Suhr</v>
      </c>
      <c r="G1223" s="19">
        <v>3903</v>
      </c>
      <c r="H1223" s="19" t="s">
        <v>4539</v>
      </c>
    </row>
    <row r="1224" spans="1:8" x14ac:dyDescent="0.2">
      <c r="A1224" s="3">
        <v>1527</v>
      </c>
      <c r="B1224" s="3" t="s">
        <v>1308</v>
      </c>
      <c r="C1224" s="3" t="s">
        <v>1309</v>
      </c>
      <c r="D1224" s="3" t="s">
        <v>1285</v>
      </c>
      <c r="E1224" s="3" t="str">
        <v>Unterentfelden</v>
      </c>
      <c r="G1224" s="19">
        <v>3904</v>
      </c>
      <c r="H1224" s="19" t="s">
        <v>4538</v>
      </c>
    </row>
    <row r="1225" spans="1:8" x14ac:dyDescent="0.2">
      <c r="A1225" s="3">
        <v>1528</v>
      </c>
      <c r="B1225" s="3" t="s">
        <v>1309</v>
      </c>
      <c r="C1225" s="3" t="s">
        <v>1309</v>
      </c>
      <c r="D1225" s="3" t="s">
        <v>1285</v>
      </c>
      <c r="E1225" s="3" t="str">
        <v>Baden</v>
      </c>
      <c r="G1225" s="19">
        <v>3905</v>
      </c>
      <c r="H1225" s="19" t="s">
        <v>4540</v>
      </c>
    </row>
    <row r="1226" spans="1:8" x14ac:dyDescent="0.2">
      <c r="A1226" s="3">
        <v>1528</v>
      </c>
      <c r="B1226" s="3" t="s">
        <v>1310</v>
      </c>
      <c r="C1226" s="3" t="s">
        <v>1309</v>
      </c>
      <c r="D1226" s="3" t="s">
        <v>1285</v>
      </c>
      <c r="E1226" s="3" t="str">
        <v>Bellikon</v>
      </c>
      <c r="G1226" s="19">
        <v>3906</v>
      </c>
      <c r="H1226" s="19" t="s">
        <v>4540</v>
      </c>
    </row>
    <row r="1227" spans="1:8" x14ac:dyDescent="0.2">
      <c r="A1227" s="3">
        <v>1529</v>
      </c>
      <c r="B1227" s="3" t="s">
        <v>1311</v>
      </c>
      <c r="C1227" s="3" t="s">
        <v>1309</v>
      </c>
      <c r="D1227" s="3" t="s">
        <v>1285</v>
      </c>
      <c r="E1227" s="3" t="str">
        <v>Bergdietikon</v>
      </c>
      <c r="G1227" s="19">
        <v>3907</v>
      </c>
      <c r="H1227" s="19" t="s">
        <v>4547</v>
      </c>
    </row>
    <row r="1228" spans="1:8" x14ac:dyDescent="0.2">
      <c r="A1228" s="3">
        <v>1534</v>
      </c>
      <c r="B1228" s="3" t="s">
        <v>1312</v>
      </c>
      <c r="C1228" s="3" t="s">
        <v>1309</v>
      </c>
      <c r="D1228" s="3" t="s">
        <v>1285</v>
      </c>
      <c r="E1228" s="3" t="str">
        <v>Birmenstorf (AG)</v>
      </c>
      <c r="G1228" s="19">
        <v>3908</v>
      </c>
      <c r="H1228" s="19" t="s">
        <v>4540</v>
      </c>
    </row>
    <row r="1229" spans="1:8" x14ac:dyDescent="0.2">
      <c r="A1229" s="3">
        <v>1565</v>
      </c>
      <c r="B1229" s="3" t="s">
        <v>1313</v>
      </c>
      <c r="C1229" s="3" t="s">
        <v>1313</v>
      </c>
      <c r="D1229" s="3" t="s">
        <v>1285</v>
      </c>
      <c r="E1229" s="3" t="str">
        <v>Ennetbaden</v>
      </c>
      <c r="G1229" s="19">
        <v>3910</v>
      </c>
      <c r="H1229" s="19" t="s">
        <v>4540</v>
      </c>
    </row>
    <row r="1230" spans="1:8" x14ac:dyDescent="0.2">
      <c r="A1230" s="3">
        <v>1483</v>
      </c>
      <c r="B1230" s="3" t="s">
        <v>1314</v>
      </c>
      <c r="C1230" s="3" t="s">
        <v>1315</v>
      </c>
      <c r="D1230" s="3" t="s">
        <v>1285</v>
      </c>
      <c r="E1230" s="3" t="str">
        <v>Fislisbach</v>
      </c>
      <c r="G1230" s="19">
        <v>3911</v>
      </c>
      <c r="H1230" s="19" t="s">
        <v>4539</v>
      </c>
    </row>
    <row r="1231" spans="1:8" x14ac:dyDescent="0.2">
      <c r="A1231" s="3">
        <v>1483</v>
      </c>
      <c r="B1231" s="3" t="s">
        <v>1316</v>
      </c>
      <c r="C1231" s="3" t="s">
        <v>1315</v>
      </c>
      <c r="D1231" s="3" t="s">
        <v>1285</v>
      </c>
      <c r="E1231" s="3" t="str">
        <v>Freienwil</v>
      </c>
      <c r="G1231" s="19">
        <v>3912</v>
      </c>
      <c r="H1231" s="19" t="s">
        <v>4539</v>
      </c>
    </row>
    <row r="1232" spans="1:8" x14ac:dyDescent="0.2">
      <c r="A1232" s="3">
        <v>1484</v>
      </c>
      <c r="B1232" s="3" t="s">
        <v>1317</v>
      </c>
      <c r="C1232" s="3" t="s">
        <v>1315</v>
      </c>
      <c r="D1232" s="3" t="s">
        <v>1285</v>
      </c>
      <c r="E1232" s="3" t="str">
        <v>Gebenstorf</v>
      </c>
      <c r="G1232" s="19">
        <v>3913</v>
      </c>
      <c r="H1232" s="19" t="s">
        <v>4548</v>
      </c>
    </row>
    <row r="1233" spans="1:8" x14ac:dyDescent="0.2">
      <c r="A1233" s="3">
        <v>1484</v>
      </c>
      <c r="B1233" s="3" t="s">
        <v>1318</v>
      </c>
      <c r="C1233" s="3" t="s">
        <v>1315</v>
      </c>
      <c r="D1233" s="3" t="s">
        <v>1285</v>
      </c>
      <c r="E1233" s="3" t="str">
        <v>Killwangen</v>
      </c>
      <c r="G1233" s="19">
        <v>3914</v>
      </c>
      <c r="H1233" s="19" t="s">
        <v>4539</v>
      </c>
    </row>
    <row r="1234" spans="1:8" x14ac:dyDescent="0.2">
      <c r="A1234" s="3">
        <v>1567</v>
      </c>
      <c r="B1234" s="3" t="s">
        <v>1319</v>
      </c>
      <c r="C1234" s="3" t="s">
        <v>1320</v>
      </c>
      <c r="D1234" s="3" t="s">
        <v>1285</v>
      </c>
      <c r="E1234" s="3" t="str">
        <v>Künten</v>
      </c>
      <c r="G1234" s="19">
        <v>3916</v>
      </c>
      <c r="H1234" s="19" t="s">
        <v>4539</v>
      </c>
    </row>
    <row r="1235" spans="1:8" x14ac:dyDescent="0.2">
      <c r="A1235" s="3">
        <v>1568</v>
      </c>
      <c r="B1235" s="3" t="s">
        <v>1321</v>
      </c>
      <c r="C1235" s="3" t="s">
        <v>1320</v>
      </c>
      <c r="D1235" s="3" t="s">
        <v>1285</v>
      </c>
      <c r="E1235" s="3" t="str">
        <v>Mägenwil</v>
      </c>
      <c r="G1235" s="19">
        <v>3917</v>
      </c>
      <c r="H1235" s="19" t="s">
        <v>4539</v>
      </c>
    </row>
    <row r="1236" spans="1:8" x14ac:dyDescent="0.2">
      <c r="A1236" s="3">
        <v>1563</v>
      </c>
      <c r="B1236" s="3" t="s">
        <v>1322</v>
      </c>
      <c r="C1236" s="3" t="s">
        <v>1323</v>
      </c>
      <c r="D1236" s="3" t="s">
        <v>1285</v>
      </c>
      <c r="E1236" s="3" t="str">
        <v>Mellingen</v>
      </c>
      <c r="G1236" s="19">
        <v>3918</v>
      </c>
      <c r="H1236" s="19" t="s">
        <v>4539</v>
      </c>
    </row>
    <row r="1237" spans="1:8" x14ac:dyDescent="0.2">
      <c r="A1237" s="3">
        <v>1564</v>
      </c>
      <c r="B1237" s="3" t="s">
        <v>1324</v>
      </c>
      <c r="C1237" s="3" t="s">
        <v>1323</v>
      </c>
      <c r="D1237" s="3" t="s">
        <v>1285</v>
      </c>
      <c r="E1237" s="3" t="str">
        <v>Neuenhof</v>
      </c>
      <c r="G1237" s="19">
        <v>3919</v>
      </c>
      <c r="H1237" s="19" t="s">
        <v>4539</v>
      </c>
    </row>
    <row r="1238" spans="1:8" x14ac:dyDescent="0.2">
      <c r="A1238" s="3">
        <v>1773</v>
      </c>
      <c r="B1238" s="3" t="s">
        <v>1325</v>
      </c>
      <c r="C1238" s="3" t="s">
        <v>1323</v>
      </c>
      <c r="D1238" s="3" t="s">
        <v>1285</v>
      </c>
      <c r="E1238" s="3" t="str">
        <v>Niederrohrdorf</v>
      </c>
      <c r="G1238" s="19">
        <v>3920</v>
      </c>
      <c r="H1238" s="19" t="s">
        <v>4540</v>
      </c>
    </row>
    <row r="1239" spans="1:8" x14ac:dyDescent="0.2">
      <c r="A1239" s="3">
        <v>1773</v>
      </c>
      <c r="B1239" s="3" t="s">
        <v>1326</v>
      </c>
      <c r="C1239" s="3" t="s">
        <v>1323</v>
      </c>
      <c r="D1239" s="3" t="s">
        <v>1285</v>
      </c>
      <c r="E1239" s="3" t="str">
        <v>Oberrohrdorf</v>
      </c>
      <c r="G1239" s="19">
        <v>3922</v>
      </c>
      <c r="H1239" s="19" t="s">
        <v>4538</v>
      </c>
    </row>
    <row r="1240" spans="1:8" x14ac:dyDescent="0.2">
      <c r="A1240" s="3">
        <v>1773</v>
      </c>
      <c r="B1240" s="3" t="s">
        <v>1327</v>
      </c>
      <c r="C1240" s="3" t="s">
        <v>1323</v>
      </c>
      <c r="D1240" s="3" t="s">
        <v>1285</v>
      </c>
      <c r="E1240" s="3" t="str">
        <v>Obersiggenthal</v>
      </c>
      <c r="G1240" s="19">
        <v>3923</v>
      </c>
      <c r="H1240" s="19" t="s">
        <v>4539</v>
      </c>
    </row>
    <row r="1241" spans="1:8" x14ac:dyDescent="0.2">
      <c r="A1241" s="3">
        <v>1470</v>
      </c>
      <c r="B1241" s="3" t="s">
        <v>1328</v>
      </c>
      <c r="C1241" s="3" t="s">
        <v>1329</v>
      </c>
      <c r="D1241" s="3" t="s">
        <v>1285</v>
      </c>
      <c r="E1241" s="3" t="str">
        <v>Remetschwil</v>
      </c>
      <c r="G1241" s="19">
        <v>3924</v>
      </c>
      <c r="H1241" s="19" t="s">
        <v>4540</v>
      </c>
    </row>
    <row r="1242" spans="1:8" x14ac:dyDescent="0.2">
      <c r="A1242" s="3">
        <v>1473</v>
      </c>
      <c r="B1242" s="3" t="s">
        <v>1330</v>
      </c>
      <c r="C1242" s="3" t="s">
        <v>1329</v>
      </c>
      <c r="D1242" s="3" t="s">
        <v>1285</v>
      </c>
      <c r="E1242" s="3" t="str">
        <v>Spreitenbach</v>
      </c>
      <c r="G1242" s="19">
        <v>3925</v>
      </c>
      <c r="H1242" s="19" t="s">
        <v>4540</v>
      </c>
    </row>
    <row r="1243" spans="1:8" x14ac:dyDescent="0.2">
      <c r="A1243" s="3">
        <v>1473</v>
      </c>
      <c r="B1243" s="3" t="s">
        <v>1330</v>
      </c>
      <c r="C1243" s="3" t="s">
        <v>1329</v>
      </c>
      <c r="D1243" s="3" t="s">
        <v>1285</v>
      </c>
      <c r="E1243" s="3" t="str">
        <v>Stetten (AG)</v>
      </c>
      <c r="G1243" s="19">
        <v>3926</v>
      </c>
      <c r="H1243" s="19" t="s">
        <v>4539</v>
      </c>
    </row>
    <row r="1244" spans="1:8" x14ac:dyDescent="0.2">
      <c r="A1244" s="3">
        <v>1475</v>
      </c>
      <c r="B1244" s="3" t="s">
        <v>1331</v>
      </c>
      <c r="C1244" s="3" t="s">
        <v>1329</v>
      </c>
      <c r="D1244" s="3" t="s">
        <v>1285</v>
      </c>
      <c r="E1244" s="3" t="str">
        <v>Turgi</v>
      </c>
      <c r="G1244" s="19">
        <v>3927</v>
      </c>
      <c r="H1244" s="19" t="s">
        <v>4540</v>
      </c>
    </row>
    <row r="1245" spans="1:8" x14ac:dyDescent="0.2">
      <c r="A1245" s="3">
        <v>1475</v>
      </c>
      <c r="B1245" s="3" t="s">
        <v>1332</v>
      </c>
      <c r="C1245" s="3" t="s">
        <v>1329</v>
      </c>
      <c r="D1245" s="3" t="s">
        <v>1285</v>
      </c>
      <c r="E1245" s="3" t="str">
        <v>Untersiggenthal</v>
      </c>
      <c r="G1245" s="19">
        <v>3928</v>
      </c>
      <c r="H1245" s="19" t="s">
        <v>4540</v>
      </c>
    </row>
    <row r="1246" spans="1:8" x14ac:dyDescent="0.2">
      <c r="A1246" s="3">
        <v>1475</v>
      </c>
      <c r="B1246" s="3" t="s">
        <v>1333</v>
      </c>
      <c r="C1246" s="3" t="s">
        <v>1329</v>
      </c>
      <c r="D1246" s="3" t="s">
        <v>1285</v>
      </c>
      <c r="E1246" s="3" t="str">
        <v>Wettingen</v>
      </c>
      <c r="G1246" s="19">
        <v>3929</v>
      </c>
      <c r="H1246" s="19" t="s">
        <v>4540</v>
      </c>
    </row>
    <row r="1247" spans="1:8" x14ac:dyDescent="0.2">
      <c r="A1247" s="3">
        <v>1486</v>
      </c>
      <c r="B1247" s="3" t="s">
        <v>1334</v>
      </c>
      <c r="C1247" s="3" t="s">
        <v>1329</v>
      </c>
      <c r="D1247" s="3" t="s">
        <v>1285</v>
      </c>
      <c r="E1247" s="3" t="str">
        <v>Wohlenschwil</v>
      </c>
      <c r="G1247" s="19">
        <v>3930</v>
      </c>
      <c r="H1247" s="19" t="s">
        <v>4538</v>
      </c>
    </row>
    <row r="1248" spans="1:8" x14ac:dyDescent="0.2">
      <c r="A1248" s="3">
        <v>1489</v>
      </c>
      <c r="B1248" s="3" t="s">
        <v>1335</v>
      </c>
      <c r="C1248" s="3" t="s">
        <v>1329</v>
      </c>
      <c r="D1248" s="3" t="s">
        <v>1285</v>
      </c>
      <c r="E1248" s="3" t="str">
        <v>Würenlingen</v>
      </c>
      <c r="G1248" s="19">
        <v>3931</v>
      </c>
      <c r="H1248" s="19" t="s">
        <v>4538</v>
      </c>
    </row>
    <row r="1249" spans="1:8" x14ac:dyDescent="0.2">
      <c r="A1249" s="3">
        <v>1541</v>
      </c>
      <c r="B1249" s="3" t="s">
        <v>1336</v>
      </c>
      <c r="C1249" s="3" t="s">
        <v>1329</v>
      </c>
      <c r="D1249" s="3" t="s">
        <v>1285</v>
      </c>
      <c r="E1249" s="3" t="str">
        <v>Würenlos</v>
      </c>
      <c r="G1249" s="19">
        <v>3932</v>
      </c>
      <c r="H1249" s="19" t="s">
        <v>4539</v>
      </c>
    </row>
    <row r="1250" spans="1:8" x14ac:dyDescent="0.2">
      <c r="A1250" s="3">
        <v>1541</v>
      </c>
      <c r="B1250" s="3" t="s">
        <v>1337</v>
      </c>
      <c r="C1250" s="3" t="s">
        <v>1329</v>
      </c>
      <c r="D1250" s="3" t="s">
        <v>1285</v>
      </c>
      <c r="E1250" s="3" t="str">
        <v>Ehrendingen</v>
      </c>
      <c r="G1250" s="19">
        <v>3933</v>
      </c>
      <c r="H1250" s="19" t="s">
        <v>4539</v>
      </c>
    </row>
    <row r="1251" spans="1:8" x14ac:dyDescent="0.2">
      <c r="A1251" s="3">
        <v>1542</v>
      </c>
      <c r="B1251" s="3" t="s">
        <v>1338</v>
      </c>
      <c r="C1251" s="3" t="s">
        <v>1329</v>
      </c>
      <c r="D1251" s="3" t="s">
        <v>1285</v>
      </c>
      <c r="E1251" s="3" t="str">
        <v>Arni (AG)</v>
      </c>
      <c r="G1251" s="19">
        <v>3934</v>
      </c>
      <c r="H1251" s="19" t="s">
        <v>4539</v>
      </c>
    </row>
    <row r="1252" spans="1:8" x14ac:dyDescent="0.2">
      <c r="A1252" s="3">
        <v>1468</v>
      </c>
      <c r="B1252" s="3" t="s">
        <v>1339</v>
      </c>
      <c r="C1252" s="3" t="s">
        <v>1340</v>
      </c>
      <c r="D1252" s="3" t="s">
        <v>1285</v>
      </c>
      <c r="E1252" s="3" t="str">
        <v>Berikon</v>
      </c>
      <c r="G1252" s="19">
        <v>3935</v>
      </c>
      <c r="H1252" s="19" t="s">
        <v>4539</v>
      </c>
    </row>
    <row r="1253" spans="1:8" x14ac:dyDescent="0.2">
      <c r="A1253" s="3">
        <v>1474</v>
      </c>
      <c r="B1253" s="3" t="s">
        <v>1341</v>
      </c>
      <c r="C1253" s="3" t="s">
        <v>1340</v>
      </c>
      <c r="D1253" s="3" t="s">
        <v>1285</v>
      </c>
      <c r="E1253" s="3" t="str">
        <v>Bremgarten (AG)</v>
      </c>
      <c r="G1253" s="19">
        <v>3937</v>
      </c>
      <c r="H1253" s="19" t="s">
        <v>4538</v>
      </c>
    </row>
    <row r="1254" spans="1:8" x14ac:dyDescent="0.2">
      <c r="A1254" s="3">
        <v>1673</v>
      </c>
      <c r="B1254" s="3" t="s">
        <v>1342</v>
      </c>
      <c r="C1254" s="3" t="s">
        <v>1342</v>
      </c>
      <c r="D1254" s="3" t="s">
        <v>1285</v>
      </c>
      <c r="E1254" s="3" t="str">
        <v>Büttikon</v>
      </c>
      <c r="G1254" s="19">
        <v>3938</v>
      </c>
      <c r="H1254" s="19" t="s">
        <v>4539</v>
      </c>
    </row>
    <row r="1255" spans="1:8" x14ac:dyDescent="0.2">
      <c r="A1255" s="3">
        <v>1681</v>
      </c>
      <c r="B1255" s="3" t="s">
        <v>1343</v>
      </c>
      <c r="C1255" s="3" t="s">
        <v>1344</v>
      </c>
      <c r="D1255" s="3" t="s">
        <v>1285</v>
      </c>
      <c r="E1255" s="3" t="str">
        <v>Dottikon</v>
      </c>
      <c r="G1255" s="19">
        <v>3939</v>
      </c>
      <c r="H1255" s="19" t="s">
        <v>4538</v>
      </c>
    </row>
    <row r="1256" spans="1:8" x14ac:dyDescent="0.2">
      <c r="A1256" s="3">
        <v>1681</v>
      </c>
      <c r="B1256" s="3" t="s">
        <v>1345</v>
      </c>
      <c r="C1256" s="3" t="s">
        <v>1344</v>
      </c>
      <c r="D1256" s="3" t="s">
        <v>1285</v>
      </c>
      <c r="E1256" s="3" t="str">
        <v>Eggenwil</v>
      </c>
      <c r="G1256" s="19">
        <v>3940</v>
      </c>
      <c r="H1256" s="19" t="s">
        <v>4538</v>
      </c>
    </row>
    <row r="1257" spans="1:8" x14ac:dyDescent="0.2">
      <c r="A1257" s="3">
        <v>1608</v>
      </c>
      <c r="B1257" s="3" t="s">
        <v>1346</v>
      </c>
      <c r="C1257" s="3" t="s">
        <v>1346</v>
      </c>
      <c r="D1257" s="3" t="s">
        <v>1285</v>
      </c>
      <c r="E1257" s="3" t="str">
        <v>Fischbach-Göslikon</v>
      </c>
      <c r="G1257" s="19">
        <v>3942</v>
      </c>
      <c r="H1257" s="19" t="s">
        <v>4538</v>
      </c>
    </row>
    <row r="1258" spans="1:8" x14ac:dyDescent="0.2">
      <c r="A1258" s="3">
        <v>1689</v>
      </c>
      <c r="B1258" s="3" t="s">
        <v>1347</v>
      </c>
      <c r="C1258" s="3" t="s">
        <v>1348</v>
      </c>
      <c r="D1258" s="3" t="s">
        <v>1285</v>
      </c>
      <c r="E1258" s="3" t="str">
        <v>Hägglingen</v>
      </c>
      <c r="G1258" s="19">
        <v>3943</v>
      </c>
      <c r="H1258" s="19" t="s">
        <v>4539</v>
      </c>
    </row>
    <row r="1259" spans="1:8" x14ac:dyDescent="0.2">
      <c r="A1259" s="3">
        <v>1553</v>
      </c>
      <c r="B1259" s="3" t="s">
        <v>1349</v>
      </c>
      <c r="C1259" s="3" t="s">
        <v>1349</v>
      </c>
      <c r="D1259" s="3" t="s">
        <v>1285</v>
      </c>
      <c r="E1259" s="3" t="str">
        <v>Jonen</v>
      </c>
      <c r="G1259" s="19">
        <v>3944</v>
      </c>
      <c r="H1259" s="19" t="s">
        <v>4539</v>
      </c>
    </row>
    <row r="1260" spans="1:8" x14ac:dyDescent="0.2">
      <c r="A1260" s="3">
        <v>1673</v>
      </c>
      <c r="B1260" s="3" t="s">
        <v>1350</v>
      </c>
      <c r="C1260" s="3" t="s">
        <v>1351</v>
      </c>
      <c r="D1260" s="3" t="s">
        <v>1285</v>
      </c>
      <c r="E1260" s="3" t="str">
        <v>Niederwil (AG)</v>
      </c>
      <c r="G1260" s="19">
        <v>3945</v>
      </c>
      <c r="H1260" s="19" t="s">
        <v>4538</v>
      </c>
    </row>
    <row r="1261" spans="1:8" x14ac:dyDescent="0.2">
      <c r="A1261" s="3">
        <v>1686</v>
      </c>
      <c r="B1261" s="3" t="s">
        <v>1352</v>
      </c>
      <c r="C1261" s="3" t="s">
        <v>1353</v>
      </c>
      <c r="D1261" s="3" t="s">
        <v>1285</v>
      </c>
      <c r="E1261" s="3" t="str">
        <v>Oberlunkhofen</v>
      </c>
      <c r="G1261" s="19">
        <v>3946</v>
      </c>
      <c r="H1261" s="19" t="s">
        <v>4538</v>
      </c>
    </row>
    <row r="1262" spans="1:8" x14ac:dyDescent="0.2">
      <c r="A1262" s="3">
        <v>1692</v>
      </c>
      <c r="B1262" s="3" t="s">
        <v>1354</v>
      </c>
      <c r="C1262" s="3" t="s">
        <v>1354</v>
      </c>
      <c r="D1262" s="3" t="s">
        <v>1285</v>
      </c>
      <c r="E1262" s="3" t="str">
        <v>Oberwil-Lieli</v>
      </c>
      <c r="G1262" s="19">
        <v>3947</v>
      </c>
      <c r="H1262" s="19" t="s">
        <v>4539</v>
      </c>
    </row>
    <row r="1263" spans="1:8" x14ac:dyDescent="0.2">
      <c r="A1263" s="3">
        <v>1680</v>
      </c>
      <c r="B1263" s="3" t="s">
        <v>1355</v>
      </c>
      <c r="C1263" s="3" t="s">
        <v>1356</v>
      </c>
      <c r="D1263" s="3" t="s">
        <v>1285</v>
      </c>
      <c r="E1263" s="3" t="str">
        <v>Rudolfstetten-Friedlisberg</v>
      </c>
      <c r="G1263" s="19">
        <v>3948</v>
      </c>
      <c r="H1263" s="19" t="s">
        <v>4539</v>
      </c>
    </row>
    <row r="1264" spans="1:8" x14ac:dyDescent="0.2">
      <c r="A1264" s="3">
        <v>1684</v>
      </c>
      <c r="B1264" s="3" t="s">
        <v>1357</v>
      </c>
      <c r="C1264" s="3" t="s">
        <v>1356</v>
      </c>
      <c r="D1264" s="3" t="s">
        <v>1285</v>
      </c>
      <c r="E1264" s="3" t="str">
        <v>Sarmenstorf</v>
      </c>
      <c r="G1264" s="19">
        <v>3949</v>
      </c>
      <c r="H1264" s="19" t="s">
        <v>4538</v>
      </c>
    </row>
    <row r="1265" spans="1:8" x14ac:dyDescent="0.2">
      <c r="A1265" s="3">
        <v>1674</v>
      </c>
      <c r="B1265" s="3" t="s">
        <v>1358</v>
      </c>
      <c r="C1265" s="3" t="s">
        <v>1358</v>
      </c>
      <c r="D1265" s="3" t="s">
        <v>1285</v>
      </c>
      <c r="E1265" s="3" t="str">
        <v>Tägerig</v>
      </c>
      <c r="G1265" s="19">
        <v>3951</v>
      </c>
      <c r="H1265" s="19" t="s">
        <v>4538</v>
      </c>
    </row>
    <row r="1266" spans="1:8" x14ac:dyDescent="0.2">
      <c r="A1266" s="3">
        <v>1680</v>
      </c>
      <c r="B1266" s="3" t="s">
        <v>1359</v>
      </c>
      <c r="C1266" s="3" t="s">
        <v>1360</v>
      </c>
      <c r="D1266" s="3" t="s">
        <v>1285</v>
      </c>
      <c r="E1266" s="3" t="str">
        <v>Uezwil</v>
      </c>
      <c r="G1266" s="19">
        <v>3952</v>
      </c>
      <c r="H1266" s="19" t="s">
        <v>4538</v>
      </c>
    </row>
    <row r="1267" spans="1:8" x14ac:dyDescent="0.2">
      <c r="A1267" s="3">
        <v>1673</v>
      </c>
      <c r="B1267" s="3" t="s">
        <v>1361</v>
      </c>
      <c r="C1267" s="3" t="s">
        <v>1362</v>
      </c>
      <c r="D1267" s="3" t="s">
        <v>1285</v>
      </c>
      <c r="E1267" s="3" t="str">
        <v>Unterlunkhofen</v>
      </c>
      <c r="G1267" s="19">
        <v>3953</v>
      </c>
      <c r="H1267" s="19" t="s">
        <v>4538</v>
      </c>
    </row>
    <row r="1268" spans="1:8" x14ac:dyDescent="0.2">
      <c r="A1268" s="3">
        <v>1673</v>
      </c>
      <c r="B1268" s="3" t="s">
        <v>1363</v>
      </c>
      <c r="C1268" s="3" t="s">
        <v>1362</v>
      </c>
      <c r="D1268" s="3" t="s">
        <v>1285</v>
      </c>
      <c r="E1268" s="3" t="str">
        <v>Villmergen</v>
      </c>
      <c r="G1268" s="19">
        <v>3954</v>
      </c>
      <c r="H1268" s="19" t="s">
        <v>4539</v>
      </c>
    </row>
    <row r="1269" spans="1:8" x14ac:dyDescent="0.2">
      <c r="A1269" s="3">
        <v>1673</v>
      </c>
      <c r="B1269" s="3" t="s">
        <v>1362</v>
      </c>
      <c r="C1269" s="3" t="s">
        <v>1362</v>
      </c>
      <c r="D1269" s="3" t="s">
        <v>1285</v>
      </c>
      <c r="E1269" s="3" t="str">
        <v>Widen</v>
      </c>
      <c r="G1269" s="19">
        <v>3955</v>
      </c>
      <c r="H1269" s="19" t="s">
        <v>4539</v>
      </c>
    </row>
    <row r="1270" spans="1:8" x14ac:dyDescent="0.2">
      <c r="A1270" s="3">
        <v>1675</v>
      </c>
      <c r="B1270" s="3" t="s">
        <v>1364</v>
      </c>
      <c r="C1270" s="3" t="s">
        <v>1362</v>
      </c>
      <c r="D1270" s="3" t="s">
        <v>1285</v>
      </c>
      <c r="E1270" s="3" t="str">
        <v>Wohlen (AG)</v>
      </c>
      <c r="G1270" s="19">
        <v>3956</v>
      </c>
      <c r="H1270" s="19" t="s">
        <v>4539</v>
      </c>
    </row>
    <row r="1271" spans="1:8" x14ac:dyDescent="0.2">
      <c r="A1271" s="3">
        <v>1676</v>
      </c>
      <c r="B1271" s="3" t="s">
        <v>1365</v>
      </c>
      <c r="C1271" s="3" t="s">
        <v>1366</v>
      </c>
      <c r="D1271" s="3" t="s">
        <v>1285</v>
      </c>
      <c r="E1271" s="3" t="str">
        <v>Zufikon</v>
      </c>
      <c r="G1271" s="19">
        <v>3957</v>
      </c>
      <c r="H1271" s="19" t="s">
        <v>4539</v>
      </c>
    </row>
    <row r="1272" spans="1:8" x14ac:dyDescent="0.2">
      <c r="A1272" s="3">
        <v>1677</v>
      </c>
      <c r="B1272" s="3" t="s">
        <v>1367</v>
      </c>
      <c r="C1272" s="3" t="s">
        <v>1366</v>
      </c>
      <c r="D1272" s="3" t="s">
        <v>1285</v>
      </c>
      <c r="E1272" s="3" t="str">
        <v>Islisberg</v>
      </c>
      <c r="G1272" s="19">
        <v>3960</v>
      </c>
      <c r="H1272" s="19" t="s">
        <v>4538</v>
      </c>
    </row>
    <row r="1273" spans="1:8" x14ac:dyDescent="0.2">
      <c r="A1273" s="3">
        <v>1678</v>
      </c>
      <c r="B1273" s="3" t="s">
        <v>1366</v>
      </c>
      <c r="C1273" s="3" t="s">
        <v>1366</v>
      </c>
      <c r="D1273" s="3" t="s">
        <v>1285</v>
      </c>
      <c r="E1273" s="3" t="str">
        <v>Auenstein</v>
      </c>
      <c r="G1273" s="19">
        <v>3961</v>
      </c>
      <c r="H1273" s="19" t="s">
        <v>4539</v>
      </c>
    </row>
    <row r="1274" spans="1:8" x14ac:dyDescent="0.2">
      <c r="A1274" s="3">
        <v>1679</v>
      </c>
      <c r="B1274" s="3" t="s">
        <v>1368</v>
      </c>
      <c r="C1274" s="3" t="s">
        <v>1366</v>
      </c>
      <c r="D1274" s="3" t="s">
        <v>1285</v>
      </c>
      <c r="E1274" s="3" t="str">
        <v>Birr</v>
      </c>
      <c r="G1274" s="19">
        <v>3963</v>
      </c>
      <c r="H1274" s="19" t="s">
        <v>4539</v>
      </c>
    </row>
    <row r="1275" spans="1:8" x14ac:dyDescent="0.2">
      <c r="A1275" s="3">
        <v>1670</v>
      </c>
      <c r="B1275" s="3" t="s">
        <v>1369</v>
      </c>
      <c r="C1275" s="3" t="s">
        <v>1369</v>
      </c>
      <c r="D1275" s="3" t="s">
        <v>1285</v>
      </c>
      <c r="E1275" s="3" t="str">
        <v>Birrhard</v>
      </c>
      <c r="G1275" s="19">
        <v>3965</v>
      </c>
      <c r="H1275" s="19" t="s">
        <v>4538</v>
      </c>
    </row>
    <row r="1276" spans="1:8" x14ac:dyDescent="0.2">
      <c r="A1276" s="3">
        <v>1670</v>
      </c>
      <c r="B1276" s="3" t="s">
        <v>1370</v>
      </c>
      <c r="C1276" s="3" t="s">
        <v>1369</v>
      </c>
      <c r="D1276" s="3" t="s">
        <v>1285</v>
      </c>
      <c r="E1276" s="3" t="str">
        <v>Brugg</v>
      </c>
      <c r="G1276" s="19">
        <v>3966</v>
      </c>
      <c r="H1276" s="19" t="s">
        <v>4538</v>
      </c>
    </row>
    <row r="1277" spans="1:8" x14ac:dyDescent="0.2">
      <c r="A1277" s="3">
        <v>1670</v>
      </c>
      <c r="B1277" s="3" t="s">
        <v>1371</v>
      </c>
      <c r="C1277" s="3" t="s">
        <v>1369</v>
      </c>
      <c r="D1277" s="3" t="s">
        <v>1285</v>
      </c>
      <c r="E1277" s="3" t="str">
        <v>Habsburg</v>
      </c>
      <c r="G1277" s="19">
        <v>3967</v>
      </c>
      <c r="H1277" s="19" t="s">
        <v>4539</v>
      </c>
    </row>
    <row r="1278" spans="1:8" x14ac:dyDescent="0.2">
      <c r="A1278" s="3">
        <v>1674</v>
      </c>
      <c r="B1278" s="3" t="s">
        <v>1372</v>
      </c>
      <c r="C1278" s="3" t="s">
        <v>1369</v>
      </c>
      <c r="D1278" s="3" t="s">
        <v>1285</v>
      </c>
      <c r="E1278" s="3" t="str">
        <v>Hausen (AG)</v>
      </c>
      <c r="G1278" s="19">
        <v>3968</v>
      </c>
      <c r="H1278" s="19" t="s">
        <v>4538</v>
      </c>
    </row>
    <row r="1279" spans="1:8" x14ac:dyDescent="0.2">
      <c r="A1279" s="3">
        <v>1674</v>
      </c>
      <c r="B1279" s="3" t="s">
        <v>1373</v>
      </c>
      <c r="C1279" s="3" t="s">
        <v>1369</v>
      </c>
      <c r="D1279" s="3" t="s">
        <v>1285</v>
      </c>
      <c r="E1279" s="3" t="str">
        <v>Lupfig</v>
      </c>
      <c r="G1279" s="19">
        <v>3970</v>
      </c>
      <c r="H1279" s="19" t="s">
        <v>4538</v>
      </c>
    </row>
    <row r="1280" spans="1:8" x14ac:dyDescent="0.2">
      <c r="A1280" s="3">
        <v>1675</v>
      </c>
      <c r="B1280" s="3" t="s">
        <v>1374</v>
      </c>
      <c r="C1280" s="3" t="s">
        <v>1369</v>
      </c>
      <c r="D1280" s="3" t="s">
        <v>1285</v>
      </c>
      <c r="E1280" s="3" t="str">
        <v>Mandach</v>
      </c>
      <c r="G1280" s="19">
        <v>3971</v>
      </c>
      <c r="H1280" s="19" t="s">
        <v>4539</v>
      </c>
    </row>
    <row r="1281" spans="1:8" x14ac:dyDescent="0.2">
      <c r="A1281" s="3">
        <v>1675</v>
      </c>
      <c r="B1281" s="3" t="s">
        <v>1375</v>
      </c>
      <c r="C1281" s="3" t="s">
        <v>1369</v>
      </c>
      <c r="D1281" s="3" t="s">
        <v>1285</v>
      </c>
      <c r="E1281" s="3" t="str">
        <v>Mönthal</v>
      </c>
      <c r="G1281" s="19">
        <v>3972</v>
      </c>
      <c r="H1281" s="19" t="s">
        <v>4538</v>
      </c>
    </row>
    <row r="1282" spans="1:8" x14ac:dyDescent="0.2">
      <c r="A1282" s="3">
        <v>1685</v>
      </c>
      <c r="B1282" s="3" t="s">
        <v>1376</v>
      </c>
      <c r="C1282" s="3" t="s">
        <v>1377</v>
      </c>
      <c r="D1282" s="3" t="s">
        <v>1285</v>
      </c>
      <c r="E1282" s="3" t="str">
        <v>Mülligen</v>
      </c>
      <c r="G1282" s="19">
        <v>3973</v>
      </c>
      <c r="H1282" s="19" t="s">
        <v>4538</v>
      </c>
    </row>
    <row r="1283" spans="1:8" x14ac:dyDescent="0.2">
      <c r="A1283" s="3">
        <v>1686</v>
      </c>
      <c r="B1283" s="3" t="s">
        <v>1378</v>
      </c>
      <c r="C1283" s="3" t="s">
        <v>1377</v>
      </c>
      <c r="D1283" s="3" t="s">
        <v>1285</v>
      </c>
      <c r="E1283" s="3" t="str">
        <v>Remigen</v>
      </c>
      <c r="G1283" s="19">
        <v>3974</v>
      </c>
      <c r="H1283" s="19" t="s">
        <v>4539</v>
      </c>
    </row>
    <row r="1284" spans="1:8" x14ac:dyDescent="0.2">
      <c r="A1284" s="3">
        <v>1687</v>
      </c>
      <c r="B1284" s="3" t="s">
        <v>1377</v>
      </c>
      <c r="C1284" s="3" t="s">
        <v>1377</v>
      </c>
      <c r="D1284" s="3" t="s">
        <v>1285</v>
      </c>
      <c r="E1284" s="3" t="str">
        <v>Riniken</v>
      </c>
      <c r="G1284" s="19">
        <v>3975</v>
      </c>
      <c r="H1284" s="19" t="s">
        <v>4539</v>
      </c>
    </row>
    <row r="1285" spans="1:8" x14ac:dyDescent="0.2">
      <c r="A1285" s="3">
        <v>1687</v>
      </c>
      <c r="B1285" s="3" t="s">
        <v>1379</v>
      </c>
      <c r="C1285" s="3" t="s">
        <v>1377</v>
      </c>
      <c r="D1285" s="3" t="s">
        <v>1285</v>
      </c>
      <c r="E1285" s="3" t="str">
        <v>Rüfenach</v>
      </c>
      <c r="G1285" s="19">
        <v>3976</v>
      </c>
      <c r="H1285" s="19" t="s">
        <v>4538</v>
      </c>
    </row>
    <row r="1286" spans="1:8" x14ac:dyDescent="0.2">
      <c r="A1286" s="3">
        <v>1687</v>
      </c>
      <c r="B1286" s="3" t="s">
        <v>1380</v>
      </c>
      <c r="C1286" s="3" t="s">
        <v>1377</v>
      </c>
      <c r="D1286" s="3" t="s">
        <v>1285</v>
      </c>
      <c r="E1286" s="3" t="str">
        <v>Thalheim (AG)</v>
      </c>
      <c r="G1286" s="19">
        <v>3977</v>
      </c>
      <c r="H1286" s="19" t="s">
        <v>4538</v>
      </c>
    </row>
    <row r="1287" spans="1:8" x14ac:dyDescent="0.2">
      <c r="A1287" s="3">
        <v>1688</v>
      </c>
      <c r="B1287" s="3" t="s">
        <v>1381</v>
      </c>
      <c r="C1287" s="3" t="s">
        <v>1377</v>
      </c>
      <c r="D1287" s="3" t="s">
        <v>1285</v>
      </c>
      <c r="E1287" s="3" t="str">
        <v>Veltheim (AG)</v>
      </c>
      <c r="G1287" s="19">
        <v>3978</v>
      </c>
      <c r="H1287" s="19" t="s">
        <v>4538</v>
      </c>
    </row>
    <row r="1288" spans="1:8" x14ac:dyDescent="0.2">
      <c r="A1288" s="3">
        <v>1688</v>
      </c>
      <c r="B1288" s="3" t="s">
        <v>1382</v>
      </c>
      <c r="C1288" s="3" t="s">
        <v>1377</v>
      </c>
      <c r="D1288" s="3" t="s">
        <v>1285</v>
      </c>
      <c r="E1288" s="3" t="str">
        <v>Villigen</v>
      </c>
      <c r="G1288" s="19">
        <v>3979</v>
      </c>
      <c r="H1288" s="19" t="s">
        <v>4538</v>
      </c>
    </row>
    <row r="1289" spans="1:8" x14ac:dyDescent="0.2">
      <c r="A1289" s="3">
        <v>1697</v>
      </c>
      <c r="B1289" s="3" t="s">
        <v>1383</v>
      </c>
      <c r="C1289" s="3" t="s">
        <v>1377</v>
      </c>
      <c r="D1289" s="3" t="s">
        <v>1285</v>
      </c>
      <c r="E1289" s="3" t="str">
        <v>Villnachern</v>
      </c>
      <c r="G1289" s="19">
        <v>3982</v>
      </c>
      <c r="H1289" s="19" t="s">
        <v>4538</v>
      </c>
    </row>
    <row r="1290" spans="1:8" x14ac:dyDescent="0.2">
      <c r="A1290" s="3">
        <v>1697</v>
      </c>
      <c r="B1290" s="3" t="s">
        <v>1384</v>
      </c>
      <c r="C1290" s="3" t="s">
        <v>1377</v>
      </c>
      <c r="D1290" s="3" t="s">
        <v>1285</v>
      </c>
      <c r="E1290" s="3" t="str">
        <v>Windisch</v>
      </c>
      <c r="G1290" s="19">
        <v>3983</v>
      </c>
      <c r="H1290" s="19" t="s">
        <v>4548</v>
      </c>
    </row>
    <row r="1291" spans="1:8" x14ac:dyDescent="0.2">
      <c r="A1291" s="3">
        <v>1694</v>
      </c>
      <c r="B1291" s="3" t="s">
        <v>1385</v>
      </c>
      <c r="C1291" s="3" t="s">
        <v>1386</v>
      </c>
      <c r="D1291" s="3" t="s">
        <v>1285</v>
      </c>
      <c r="E1291" s="3" t="str">
        <v>Bözberg</v>
      </c>
      <c r="G1291" s="19">
        <v>3984</v>
      </c>
      <c r="H1291" s="19" t="s">
        <v>4548</v>
      </c>
    </row>
    <row r="1292" spans="1:8" x14ac:dyDescent="0.2">
      <c r="A1292" s="3">
        <v>1694</v>
      </c>
      <c r="B1292" s="3" t="s">
        <v>1387</v>
      </c>
      <c r="C1292" s="3" t="s">
        <v>1386</v>
      </c>
      <c r="D1292" s="3" t="s">
        <v>1285</v>
      </c>
      <c r="E1292" s="3" t="str">
        <v>Schinznach</v>
      </c>
      <c r="G1292" s="19">
        <v>3985</v>
      </c>
      <c r="H1292" s="19" t="s">
        <v>4548</v>
      </c>
    </row>
    <row r="1293" spans="1:8" x14ac:dyDescent="0.2">
      <c r="A1293" s="3">
        <v>1694</v>
      </c>
      <c r="B1293" s="3" t="s">
        <v>1388</v>
      </c>
      <c r="C1293" s="3" t="s">
        <v>1386</v>
      </c>
      <c r="D1293" s="3" t="s">
        <v>1285</v>
      </c>
      <c r="E1293" s="3" t="str">
        <v>Beinwil am See</v>
      </c>
      <c r="G1293" s="19">
        <v>3986</v>
      </c>
      <c r="H1293" s="19" t="s">
        <v>4539</v>
      </c>
    </row>
    <row r="1294" spans="1:8" x14ac:dyDescent="0.2">
      <c r="A1294" s="3">
        <v>1694</v>
      </c>
      <c r="B1294" s="3" t="s">
        <v>1389</v>
      </c>
      <c r="C1294" s="3" t="s">
        <v>1386</v>
      </c>
      <c r="D1294" s="3" t="s">
        <v>1285</v>
      </c>
      <c r="E1294" s="3" t="str">
        <v>Birrwil</v>
      </c>
      <c r="G1294" s="19">
        <v>3987</v>
      </c>
      <c r="H1294" s="19" t="s">
        <v>4548</v>
      </c>
    </row>
    <row r="1295" spans="1:8" x14ac:dyDescent="0.2">
      <c r="A1295" s="3">
        <v>1748</v>
      </c>
      <c r="B1295" s="3" t="s">
        <v>1390</v>
      </c>
      <c r="C1295" s="3" t="s">
        <v>1391</v>
      </c>
      <c r="D1295" s="3" t="s">
        <v>1285</v>
      </c>
      <c r="E1295" s="3" t="str">
        <v>Burg (AG)</v>
      </c>
      <c r="G1295" s="19">
        <v>3988</v>
      </c>
      <c r="H1295" s="19" t="s">
        <v>4548</v>
      </c>
    </row>
    <row r="1296" spans="1:8" x14ac:dyDescent="0.2">
      <c r="A1296" s="3">
        <v>1749</v>
      </c>
      <c r="B1296" s="3" t="s">
        <v>1392</v>
      </c>
      <c r="C1296" s="3" t="s">
        <v>1391</v>
      </c>
      <c r="D1296" s="3" t="s">
        <v>1285</v>
      </c>
      <c r="E1296" s="3" t="str">
        <v>Dürrenäsch</v>
      </c>
      <c r="G1296" s="19">
        <v>3989</v>
      </c>
      <c r="H1296" s="19" t="s">
        <v>4548</v>
      </c>
    </row>
    <row r="1297" spans="1:8" x14ac:dyDescent="0.2">
      <c r="A1297" s="3">
        <v>1690</v>
      </c>
      <c r="B1297" s="3" t="s">
        <v>1393</v>
      </c>
      <c r="C1297" s="3" t="s">
        <v>1394</v>
      </c>
      <c r="D1297" s="3" t="s">
        <v>1285</v>
      </c>
      <c r="E1297" s="3" t="str">
        <v>Gontenschwil</v>
      </c>
      <c r="G1297" s="19">
        <v>3991</v>
      </c>
      <c r="H1297" s="19" t="s">
        <v>4548</v>
      </c>
    </row>
    <row r="1298" spans="1:8" x14ac:dyDescent="0.2">
      <c r="A1298" s="3">
        <v>1690</v>
      </c>
      <c r="B1298" s="3" t="s">
        <v>1395</v>
      </c>
      <c r="C1298" s="3" t="s">
        <v>1394</v>
      </c>
      <c r="D1298" s="3" t="s">
        <v>1285</v>
      </c>
      <c r="E1298" s="3" t="str">
        <v>Holziken</v>
      </c>
      <c r="G1298" s="19">
        <v>3992</v>
      </c>
      <c r="H1298" s="19" t="s">
        <v>4548</v>
      </c>
    </row>
    <row r="1299" spans="1:8" x14ac:dyDescent="0.2">
      <c r="A1299" s="3">
        <v>1691</v>
      </c>
      <c r="B1299" s="3" t="s">
        <v>1396</v>
      </c>
      <c r="C1299" s="3" t="s">
        <v>1394</v>
      </c>
      <c r="D1299" s="3" t="s">
        <v>1285</v>
      </c>
      <c r="E1299" s="3" t="str">
        <v>Leimbach (AG)</v>
      </c>
      <c r="G1299" s="19">
        <v>3993</v>
      </c>
      <c r="H1299" s="19" t="s">
        <v>4548</v>
      </c>
    </row>
    <row r="1300" spans="1:8" x14ac:dyDescent="0.2">
      <c r="A1300" s="3">
        <v>1669</v>
      </c>
      <c r="B1300" s="3" t="s">
        <v>1397</v>
      </c>
      <c r="C1300" s="3" t="s">
        <v>1398</v>
      </c>
      <c r="D1300" s="3" t="s">
        <v>1285</v>
      </c>
      <c r="E1300" s="3" t="str">
        <v>Leutwil</v>
      </c>
      <c r="G1300" s="19">
        <v>3994</v>
      </c>
      <c r="H1300" s="19" t="s">
        <v>4548</v>
      </c>
    </row>
    <row r="1301" spans="1:8" x14ac:dyDescent="0.2">
      <c r="A1301" s="3">
        <v>1669</v>
      </c>
      <c r="B1301" s="3" t="s">
        <v>1399</v>
      </c>
      <c r="C1301" s="3" t="s">
        <v>1398</v>
      </c>
      <c r="D1301" s="3" t="s">
        <v>1285</v>
      </c>
      <c r="E1301" s="3" t="str">
        <v>Menziken</v>
      </c>
      <c r="G1301" s="19">
        <v>3995</v>
      </c>
      <c r="H1301" s="19" t="s">
        <v>4548</v>
      </c>
    </row>
    <row r="1302" spans="1:8" x14ac:dyDescent="0.2">
      <c r="A1302" s="3">
        <v>1669</v>
      </c>
      <c r="B1302" s="3" t="s">
        <v>1400</v>
      </c>
      <c r="C1302" s="3" t="s">
        <v>1398</v>
      </c>
      <c r="D1302" s="3" t="s">
        <v>1285</v>
      </c>
      <c r="E1302" s="3" t="str">
        <v>Oberkulm</v>
      </c>
      <c r="G1302" s="19">
        <v>3996</v>
      </c>
      <c r="H1302" s="19" t="s">
        <v>4548</v>
      </c>
    </row>
    <row r="1303" spans="1:8" x14ac:dyDescent="0.2">
      <c r="A1303" s="3">
        <v>1669</v>
      </c>
      <c r="B1303" s="3" t="s">
        <v>1401</v>
      </c>
      <c r="C1303" s="3" t="s">
        <v>1398</v>
      </c>
      <c r="D1303" s="3" t="s">
        <v>1285</v>
      </c>
      <c r="E1303" s="3" t="str">
        <v>Reinach (AG)</v>
      </c>
      <c r="G1303" s="19">
        <v>3997</v>
      </c>
      <c r="H1303" s="19" t="s">
        <v>4548</v>
      </c>
    </row>
    <row r="1304" spans="1:8" x14ac:dyDescent="0.2">
      <c r="A1304" s="3">
        <v>1669</v>
      </c>
      <c r="B1304" s="3" t="s">
        <v>1402</v>
      </c>
      <c r="C1304" s="3" t="s">
        <v>1398</v>
      </c>
      <c r="D1304" s="3" t="s">
        <v>1285</v>
      </c>
      <c r="E1304" s="3" t="str">
        <v>Schlossrued</v>
      </c>
      <c r="G1304" s="19">
        <v>3998</v>
      </c>
      <c r="H1304" s="19" t="s">
        <v>4548</v>
      </c>
    </row>
    <row r="1305" spans="1:8" x14ac:dyDescent="0.2">
      <c r="A1305" s="3">
        <v>1643</v>
      </c>
      <c r="B1305" s="3" t="s">
        <v>1403</v>
      </c>
      <c r="C1305" s="3" t="s">
        <v>1404</v>
      </c>
      <c r="D1305" s="3" t="s">
        <v>1285</v>
      </c>
      <c r="E1305" s="3" t="str">
        <v>Schmiedrued</v>
      </c>
      <c r="G1305" s="19">
        <v>3999</v>
      </c>
      <c r="H1305" s="19" t="s">
        <v>4548</v>
      </c>
    </row>
    <row r="1306" spans="1:8" x14ac:dyDescent="0.2">
      <c r="A1306" s="3">
        <v>1644</v>
      </c>
      <c r="B1306" s="3" t="s">
        <v>1405</v>
      </c>
      <c r="C1306" s="3" t="s">
        <v>1404</v>
      </c>
      <c r="D1306" s="3" t="s">
        <v>1285</v>
      </c>
      <c r="E1306" s="3" t="str">
        <v>Schöftland</v>
      </c>
      <c r="G1306" s="19">
        <v>4001</v>
      </c>
      <c r="H1306" s="19" t="s">
        <v>4543</v>
      </c>
    </row>
    <row r="1307" spans="1:8" x14ac:dyDescent="0.2">
      <c r="A1307" s="3">
        <v>1645</v>
      </c>
      <c r="B1307" s="3" t="s">
        <v>1406</v>
      </c>
      <c r="C1307" s="3" t="s">
        <v>1404</v>
      </c>
      <c r="D1307" s="3" t="s">
        <v>1285</v>
      </c>
      <c r="E1307" s="3" t="str">
        <v>Teufenthal (AG)</v>
      </c>
      <c r="G1307" s="19">
        <v>4031</v>
      </c>
      <c r="H1307" s="19" t="s">
        <v>4543</v>
      </c>
    </row>
    <row r="1308" spans="1:8" x14ac:dyDescent="0.2">
      <c r="A1308" s="3">
        <v>1652</v>
      </c>
      <c r="B1308" s="3" t="s">
        <v>1407</v>
      </c>
      <c r="C1308" s="3" t="s">
        <v>1407</v>
      </c>
      <c r="D1308" s="3" t="s">
        <v>1285</v>
      </c>
      <c r="E1308" s="3" t="str">
        <v>Unterkulm</v>
      </c>
      <c r="G1308" s="19">
        <v>4051</v>
      </c>
      <c r="H1308" s="19" t="s">
        <v>4543</v>
      </c>
    </row>
    <row r="1309" spans="1:8" x14ac:dyDescent="0.2">
      <c r="A1309" s="3">
        <v>1652</v>
      </c>
      <c r="B1309" s="3" t="s">
        <v>1408</v>
      </c>
      <c r="C1309" s="3" t="s">
        <v>1407</v>
      </c>
      <c r="D1309" s="3" t="s">
        <v>1285</v>
      </c>
      <c r="E1309" s="3" t="str">
        <v>Zetzwil</v>
      </c>
      <c r="G1309" s="19">
        <v>4052</v>
      </c>
      <c r="H1309" s="19" t="s">
        <v>4543</v>
      </c>
    </row>
    <row r="1310" spans="1:8" x14ac:dyDescent="0.2">
      <c r="A1310" s="3">
        <v>1636</v>
      </c>
      <c r="B1310" s="3" t="s">
        <v>1409</v>
      </c>
      <c r="C1310" s="3" t="s">
        <v>1409</v>
      </c>
      <c r="D1310" s="3" t="s">
        <v>1285</v>
      </c>
      <c r="E1310" s="3" t="str">
        <v>Eiken</v>
      </c>
      <c r="G1310" s="19">
        <v>4053</v>
      </c>
      <c r="H1310" s="19" t="s">
        <v>4543</v>
      </c>
    </row>
    <row r="1311" spans="1:8" x14ac:dyDescent="0.2">
      <c r="A1311" s="3">
        <v>1630</v>
      </c>
      <c r="B1311" s="3" t="s">
        <v>1410</v>
      </c>
      <c r="C1311" s="3" t="s">
        <v>1410</v>
      </c>
      <c r="D1311" s="3" t="s">
        <v>1285</v>
      </c>
      <c r="E1311" s="3" t="str">
        <v>Frick</v>
      </c>
      <c r="G1311" s="19">
        <v>4054</v>
      </c>
      <c r="H1311" s="19" t="s">
        <v>4543</v>
      </c>
    </row>
    <row r="1312" spans="1:8" x14ac:dyDescent="0.2">
      <c r="A1312" s="3">
        <v>1635</v>
      </c>
      <c r="B1312" s="3" t="s">
        <v>1411</v>
      </c>
      <c r="C1312" s="3" t="s">
        <v>1410</v>
      </c>
      <c r="D1312" s="3" t="s">
        <v>1285</v>
      </c>
      <c r="E1312" s="3" t="str">
        <v>Gansingen</v>
      </c>
      <c r="G1312" s="19">
        <v>4055</v>
      </c>
      <c r="H1312" s="19" t="s">
        <v>4543</v>
      </c>
    </row>
    <row r="1313" spans="1:8" x14ac:dyDescent="0.2">
      <c r="A1313" s="3">
        <v>1653</v>
      </c>
      <c r="B1313" s="3" t="s">
        <v>1412</v>
      </c>
      <c r="C1313" s="3" t="s">
        <v>1412</v>
      </c>
      <c r="D1313" s="3" t="s">
        <v>1285</v>
      </c>
      <c r="E1313" s="3" t="str">
        <v>Gipf-Oberfrick</v>
      </c>
      <c r="G1313" s="19">
        <v>4056</v>
      </c>
      <c r="H1313" s="19" t="s">
        <v>4543</v>
      </c>
    </row>
    <row r="1314" spans="1:8" x14ac:dyDescent="0.2">
      <c r="A1314" s="3">
        <v>1647</v>
      </c>
      <c r="B1314" s="3" t="s">
        <v>1413</v>
      </c>
      <c r="C1314" s="3" t="s">
        <v>1413</v>
      </c>
      <c r="D1314" s="3" t="s">
        <v>1285</v>
      </c>
      <c r="E1314" s="3" t="str">
        <v>Herznach</v>
      </c>
      <c r="G1314" s="19">
        <v>4057</v>
      </c>
      <c r="H1314" s="19" t="s">
        <v>4543</v>
      </c>
    </row>
    <row r="1315" spans="1:8" x14ac:dyDescent="0.2">
      <c r="A1315" s="3">
        <v>1651</v>
      </c>
      <c r="B1315" s="3" t="s">
        <v>1414</v>
      </c>
      <c r="C1315" s="3" t="s">
        <v>1413</v>
      </c>
      <c r="D1315" s="3" t="s">
        <v>1285</v>
      </c>
      <c r="E1315" s="3" t="str">
        <v>Kaisten</v>
      </c>
      <c r="G1315" s="19">
        <v>4058</v>
      </c>
      <c r="H1315" s="19" t="s">
        <v>4543</v>
      </c>
    </row>
    <row r="1316" spans="1:8" x14ac:dyDescent="0.2">
      <c r="A1316" s="3">
        <v>1653</v>
      </c>
      <c r="B1316" s="3" t="s">
        <v>1415</v>
      </c>
      <c r="C1316" s="3" t="s">
        <v>1415</v>
      </c>
      <c r="D1316" s="3" t="s">
        <v>1285</v>
      </c>
      <c r="E1316" s="3" t="str">
        <v>Laufenburg</v>
      </c>
      <c r="G1316" s="19">
        <v>4059</v>
      </c>
      <c r="H1316" s="19" t="s">
        <v>4543</v>
      </c>
    </row>
    <row r="1317" spans="1:8" x14ac:dyDescent="0.2">
      <c r="A1317" s="3">
        <v>1646</v>
      </c>
      <c r="B1317" s="3" t="s">
        <v>1416</v>
      </c>
      <c r="C1317" s="3" t="s">
        <v>1416</v>
      </c>
      <c r="D1317" s="3" t="s">
        <v>1285</v>
      </c>
      <c r="E1317" s="3" t="str">
        <v>Münchwilen (AG)</v>
      </c>
      <c r="G1317" s="19">
        <v>4101</v>
      </c>
      <c r="H1317" s="19" t="s">
        <v>4543</v>
      </c>
    </row>
    <row r="1318" spans="1:8" x14ac:dyDescent="0.2">
      <c r="A1318" s="3">
        <v>1666</v>
      </c>
      <c r="B1318" s="3" t="s">
        <v>1417</v>
      </c>
      <c r="C1318" s="3" t="s">
        <v>1417</v>
      </c>
      <c r="D1318" s="3" t="s">
        <v>1285</v>
      </c>
      <c r="E1318" s="3" t="str">
        <v>Oberhof</v>
      </c>
      <c r="G1318" s="19">
        <v>4102</v>
      </c>
      <c r="H1318" s="19" t="s">
        <v>4543</v>
      </c>
    </row>
    <row r="1319" spans="1:8" x14ac:dyDescent="0.2">
      <c r="A1319" s="3">
        <v>1663</v>
      </c>
      <c r="B1319" s="3" t="s">
        <v>1418</v>
      </c>
      <c r="C1319" s="3" t="s">
        <v>1418</v>
      </c>
      <c r="D1319" s="3" t="s">
        <v>1285</v>
      </c>
      <c r="E1319" s="3" t="str">
        <v>Oeschgen</v>
      </c>
      <c r="G1319" s="19">
        <v>4103</v>
      </c>
      <c r="H1319" s="19" t="s">
        <v>4543</v>
      </c>
    </row>
    <row r="1320" spans="1:8" x14ac:dyDescent="0.2">
      <c r="A1320" s="3">
        <v>1663</v>
      </c>
      <c r="B1320" s="3" t="s">
        <v>1419</v>
      </c>
      <c r="C1320" s="3" t="s">
        <v>1418</v>
      </c>
      <c r="D1320" s="3" t="s">
        <v>1285</v>
      </c>
      <c r="E1320" s="3" t="str">
        <v>Schwaderloch</v>
      </c>
      <c r="G1320" s="19">
        <v>4104</v>
      </c>
      <c r="H1320" s="19" t="s">
        <v>4543</v>
      </c>
    </row>
    <row r="1321" spans="1:8" x14ac:dyDescent="0.2">
      <c r="A1321" s="3">
        <v>1663</v>
      </c>
      <c r="B1321" s="3" t="s">
        <v>1420</v>
      </c>
      <c r="C1321" s="3" t="s">
        <v>1418</v>
      </c>
      <c r="D1321" s="3" t="s">
        <v>1285</v>
      </c>
      <c r="E1321" s="3" t="str">
        <v>Sisseln</v>
      </c>
      <c r="G1321" s="19">
        <v>4105</v>
      </c>
      <c r="H1321" s="19" t="s">
        <v>4543</v>
      </c>
    </row>
    <row r="1322" spans="1:8" x14ac:dyDescent="0.2">
      <c r="A1322" s="3">
        <v>1663</v>
      </c>
      <c r="B1322" s="3" t="s">
        <v>1421</v>
      </c>
      <c r="C1322" s="3" t="s">
        <v>1418</v>
      </c>
      <c r="D1322" s="3" t="s">
        <v>1285</v>
      </c>
      <c r="E1322" s="3" t="str">
        <v>Ueken</v>
      </c>
      <c r="G1322" s="19">
        <v>4106</v>
      </c>
      <c r="H1322" s="19" t="s">
        <v>4543</v>
      </c>
    </row>
    <row r="1323" spans="1:8" x14ac:dyDescent="0.2">
      <c r="A1323" s="3">
        <v>1648</v>
      </c>
      <c r="B1323" s="3" t="s">
        <v>1422</v>
      </c>
      <c r="C1323" s="3" t="s">
        <v>1422</v>
      </c>
      <c r="D1323" s="3" t="s">
        <v>1285</v>
      </c>
      <c r="E1323" s="3" t="str">
        <v>Wittnau</v>
      </c>
      <c r="G1323" s="19">
        <v>4107</v>
      </c>
      <c r="H1323" s="19" t="s">
        <v>4543</v>
      </c>
    </row>
    <row r="1324" spans="1:8" x14ac:dyDescent="0.2">
      <c r="A1324" s="3">
        <v>1656</v>
      </c>
      <c r="B1324" s="3" t="s">
        <v>1423</v>
      </c>
      <c r="C1324" s="3" t="s">
        <v>1423</v>
      </c>
      <c r="D1324" s="3" t="s">
        <v>1285</v>
      </c>
      <c r="E1324" s="3" t="str">
        <v>Wölflinswil</v>
      </c>
      <c r="G1324" s="19">
        <v>4108</v>
      </c>
      <c r="H1324" s="19" t="s">
        <v>4543</v>
      </c>
    </row>
    <row r="1325" spans="1:8" x14ac:dyDescent="0.2">
      <c r="A1325" s="3">
        <v>1656</v>
      </c>
      <c r="B1325" s="3" t="s">
        <v>1424</v>
      </c>
      <c r="C1325" s="3" t="s">
        <v>1423</v>
      </c>
      <c r="D1325" s="3" t="s">
        <v>1285</v>
      </c>
      <c r="E1325" s="3" t="str">
        <v>Zeihen</v>
      </c>
      <c r="G1325" s="19">
        <v>4112</v>
      </c>
      <c r="H1325" s="19" t="s">
        <v>4543</v>
      </c>
    </row>
    <row r="1326" spans="1:8" x14ac:dyDescent="0.2">
      <c r="A1326" s="3">
        <v>1633</v>
      </c>
      <c r="B1326" s="3" t="s">
        <v>1425</v>
      </c>
      <c r="C1326" s="3" t="s">
        <v>1425</v>
      </c>
      <c r="D1326" s="3" t="s">
        <v>1285</v>
      </c>
      <c r="E1326" s="3" t="str">
        <v>Mettauertal</v>
      </c>
      <c r="G1326" s="19">
        <v>4114</v>
      </c>
      <c r="H1326" s="19" t="s">
        <v>4543</v>
      </c>
    </row>
    <row r="1327" spans="1:8" x14ac:dyDescent="0.2">
      <c r="A1327" s="3">
        <v>1633</v>
      </c>
      <c r="B1327" s="3" t="s">
        <v>1426</v>
      </c>
      <c r="C1327" s="3" t="s">
        <v>1425</v>
      </c>
      <c r="D1327" s="3" t="s">
        <v>1285</v>
      </c>
      <c r="E1327" s="3" t="str">
        <v>Böztal</v>
      </c>
      <c r="G1327" s="19">
        <v>4115</v>
      </c>
      <c r="H1327" s="19" t="s">
        <v>4543</v>
      </c>
    </row>
    <row r="1328" spans="1:8" x14ac:dyDescent="0.2">
      <c r="A1328" s="3">
        <v>1638</v>
      </c>
      <c r="B1328" s="3" t="s">
        <v>1427</v>
      </c>
      <c r="C1328" s="3" t="s">
        <v>1427</v>
      </c>
      <c r="D1328" s="3" t="s">
        <v>1285</v>
      </c>
      <c r="E1328" s="3" t="str">
        <v>Ammerswil</v>
      </c>
      <c r="G1328" s="19">
        <v>4116</v>
      </c>
      <c r="H1328" s="19" t="s">
        <v>4543</v>
      </c>
    </row>
    <row r="1329" spans="1:8" x14ac:dyDescent="0.2">
      <c r="A1329" s="3">
        <v>1661</v>
      </c>
      <c r="B1329" s="3" t="s">
        <v>1428</v>
      </c>
      <c r="C1329" s="3" t="s">
        <v>1429</v>
      </c>
      <c r="D1329" s="3" t="s">
        <v>1285</v>
      </c>
      <c r="E1329" s="3" t="str">
        <v>Boniswil</v>
      </c>
      <c r="G1329" s="19">
        <v>4117</v>
      </c>
      <c r="H1329" s="19" t="s">
        <v>4543</v>
      </c>
    </row>
    <row r="1330" spans="1:8" x14ac:dyDescent="0.2">
      <c r="A1330" s="3">
        <v>1649</v>
      </c>
      <c r="B1330" s="3" t="s">
        <v>1430</v>
      </c>
      <c r="C1330" s="3" t="s">
        <v>1430</v>
      </c>
      <c r="D1330" s="3" t="s">
        <v>1285</v>
      </c>
      <c r="E1330" s="3" t="str">
        <v>Brunegg</v>
      </c>
      <c r="G1330" s="19">
        <v>4118</v>
      </c>
      <c r="H1330" s="19" t="s">
        <v>4543</v>
      </c>
    </row>
    <row r="1331" spans="1:8" x14ac:dyDescent="0.2">
      <c r="A1331" s="3">
        <v>1632</v>
      </c>
      <c r="B1331" s="3" t="s">
        <v>1431</v>
      </c>
      <c r="C1331" s="3" t="s">
        <v>1431</v>
      </c>
      <c r="D1331" s="3" t="s">
        <v>1285</v>
      </c>
      <c r="E1331" s="3" t="str">
        <v>Dintikon</v>
      </c>
      <c r="G1331" s="19">
        <v>4123</v>
      </c>
      <c r="H1331" s="19" t="s">
        <v>4543</v>
      </c>
    </row>
    <row r="1332" spans="1:8" x14ac:dyDescent="0.2">
      <c r="A1332" s="3">
        <v>1634</v>
      </c>
      <c r="B1332" s="3" t="s">
        <v>1432</v>
      </c>
      <c r="C1332" s="3" t="s">
        <v>1433</v>
      </c>
      <c r="D1332" s="3" t="s">
        <v>1285</v>
      </c>
      <c r="E1332" s="3" t="str">
        <v>Egliswil</v>
      </c>
      <c r="G1332" s="19">
        <v>4124</v>
      </c>
      <c r="H1332" s="19" t="s">
        <v>4543</v>
      </c>
    </row>
    <row r="1333" spans="1:8" x14ac:dyDescent="0.2">
      <c r="A1333" s="3">
        <v>1625</v>
      </c>
      <c r="B1333" s="3" t="s">
        <v>1434</v>
      </c>
      <c r="C1333" s="3" t="s">
        <v>1435</v>
      </c>
      <c r="D1333" s="3" t="s">
        <v>1285</v>
      </c>
      <c r="E1333" s="3" t="str">
        <v>Fahrwangen</v>
      </c>
      <c r="G1333" s="19">
        <v>4125</v>
      </c>
      <c r="H1333" s="19" t="s">
        <v>4543</v>
      </c>
    </row>
    <row r="1334" spans="1:8" x14ac:dyDescent="0.2">
      <c r="A1334" s="3">
        <v>1625</v>
      </c>
      <c r="B1334" s="3" t="s">
        <v>1436</v>
      </c>
      <c r="C1334" s="3" t="s">
        <v>1435</v>
      </c>
      <c r="D1334" s="3" t="s">
        <v>1285</v>
      </c>
      <c r="E1334" s="3" t="str">
        <v>Hallwil</v>
      </c>
      <c r="G1334" s="19">
        <v>4126</v>
      </c>
      <c r="H1334" s="19" t="s">
        <v>4543</v>
      </c>
    </row>
    <row r="1335" spans="1:8" x14ac:dyDescent="0.2">
      <c r="A1335" s="3">
        <v>1626</v>
      </c>
      <c r="B1335" s="3" t="s">
        <v>1437</v>
      </c>
      <c r="C1335" s="3" t="s">
        <v>1435</v>
      </c>
      <c r="D1335" s="3" t="s">
        <v>1285</v>
      </c>
      <c r="E1335" s="3" t="str">
        <v>Hendschiken</v>
      </c>
      <c r="G1335" s="19">
        <v>4127</v>
      </c>
      <c r="H1335" s="19" t="s">
        <v>4543</v>
      </c>
    </row>
    <row r="1336" spans="1:8" x14ac:dyDescent="0.2">
      <c r="A1336" s="3">
        <v>1626</v>
      </c>
      <c r="B1336" s="3" t="s">
        <v>1438</v>
      </c>
      <c r="C1336" s="3" t="s">
        <v>1435</v>
      </c>
      <c r="D1336" s="3" t="s">
        <v>1285</v>
      </c>
      <c r="E1336" s="3" t="str">
        <v>Holderbank (AG)</v>
      </c>
      <c r="G1336" s="19">
        <v>4132</v>
      </c>
      <c r="H1336" s="19" t="s">
        <v>4543</v>
      </c>
    </row>
    <row r="1337" spans="1:8" x14ac:dyDescent="0.2">
      <c r="A1337" s="3">
        <v>1626</v>
      </c>
      <c r="B1337" s="3" t="s">
        <v>1439</v>
      </c>
      <c r="C1337" s="3" t="s">
        <v>1435</v>
      </c>
      <c r="D1337" s="3" t="s">
        <v>1285</v>
      </c>
      <c r="E1337" s="3" t="str">
        <v>Hunzenschwil</v>
      </c>
      <c r="G1337" s="19">
        <v>4133</v>
      </c>
      <c r="H1337" s="19" t="s">
        <v>4543</v>
      </c>
    </row>
    <row r="1338" spans="1:8" x14ac:dyDescent="0.2">
      <c r="A1338" s="3">
        <v>1642</v>
      </c>
      <c r="B1338" s="3" t="s">
        <v>1440</v>
      </c>
      <c r="C1338" s="3" t="s">
        <v>1440</v>
      </c>
      <c r="D1338" s="3" t="s">
        <v>1285</v>
      </c>
      <c r="E1338" s="3" t="str">
        <v>Lenzburg</v>
      </c>
      <c r="G1338" s="19">
        <v>4142</v>
      </c>
      <c r="H1338" s="19" t="s">
        <v>4543</v>
      </c>
    </row>
    <row r="1339" spans="1:8" x14ac:dyDescent="0.2">
      <c r="A1339" s="3">
        <v>1627</v>
      </c>
      <c r="B1339" s="3" t="s">
        <v>1441</v>
      </c>
      <c r="C1339" s="3" t="s">
        <v>1441</v>
      </c>
      <c r="D1339" s="3" t="s">
        <v>1285</v>
      </c>
      <c r="E1339" s="3" t="str">
        <v>Meisterschwanden</v>
      </c>
      <c r="G1339" s="19">
        <v>4143</v>
      </c>
      <c r="H1339" s="19" t="s">
        <v>4543</v>
      </c>
    </row>
    <row r="1340" spans="1:8" x14ac:dyDescent="0.2">
      <c r="A1340" s="3">
        <v>1628</v>
      </c>
      <c r="B1340" s="3" t="s">
        <v>1442</v>
      </c>
      <c r="C1340" s="3" t="s">
        <v>1442</v>
      </c>
      <c r="D1340" s="3" t="s">
        <v>1285</v>
      </c>
      <c r="E1340" s="3" t="str">
        <v>Möriken-Wildegg</v>
      </c>
      <c r="G1340" s="19">
        <v>4144</v>
      </c>
      <c r="H1340" s="19" t="s">
        <v>4543</v>
      </c>
    </row>
    <row r="1341" spans="1:8" x14ac:dyDescent="0.2">
      <c r="A1341" s="3">
        <v>1665</v>
      </c>
      <c r="B1341" s="3" t="s">
        <v>1443</v>
      </c>
      <c r="C1341" s="3" t="s">
        <v>1444</v>
      </c>
      <c r="D1341" s="3" t="s">
        <v>1285</v>
      </c>
      <c r="E1341" s="3" t="str">
        <v>Niederlenz</v>
      </c>
      <c r="G1341" s="19">
        <v>4145</v>
      </c>
      <c r="H1341" s="19" t="s">
        <v>4543</v>
      </c>
    </row>
    <row r="1342" spans="1:8" x14ac:dyDescent="0.2">
      <c r="A1342" s="3">
        <v>1666</v>
      </c>
      <c r="B1342" s="3" t="s">
        <v>1445</v>
      </c>
      <c r="C1342" s="3" t="s">
        <v>1444</v>
      </c>
      <c r="D1342" s="3" t="s">
        <v>1285</v>
      </c>
      <c r="E1342" s="3" t="str">
        <v>Othmarsingen</v>
      </c>
      <c r="G1342" s="19">
        <v>4146</v>
      </c>
      <c r="H1342" s="19" t="s">
        <v>4543</v>
      </c>
    </row>
    <row r="1343" spans="1:8" x14ac:dyDescent="0.2">
      <c r="A1343" s="3">
        <v>1667</v>
      </c>
      <c r="B1343" s="3" t="s">
        <v>1446</v>
      </c>
      <c r="C1343" s="3" t="s">
        <v>1444</v>
      </c>
      <c r="D1343" s="3" t="s">
        <v>1285</v>
      </c>
      <c r="E1343" s="3" t="str">
        <v>Rupperswil</v>
      </c>
      <c r="G1343" s="19">
        <v>4147</v>
      </c>
      <c r="H1343" s="19" t="s">
        <v>4543</v>
      </c>
    </row>
    <row r="1344" spans="1:8" x14ac:dyDescent="0.2">
      <c r="A1344" s="3">
        <v>1637</v>
      </c>
      <c r="B1344" s="3" t="s">
        <v>1447</v>
      </c>
      <c r="C1344" s="3" t="s">
        <v>1448</v>
      </c>
      <c r="D1344" s="3" t="s">
        <v>1285</v>
      </c>
      <c r="E1344" s="3" t="str">
        <v>Schafisheim</v>
      </c>
      <c r="G1344" s="19">
        <v>4148</v>
      </c>
      <c r="H1344" s="19" t="s">
        <v>4543</v>
      </c>
    </row>
    <row r="1345" spans="1:8" x14ac:dyDescent="0.2">
      <c r="A1345" s="3">
        <v>1654</v>
      </c>
      <c r="B1345" s="3" t="s">
        <v>1449</v>
      </c>
      <c r="C1345" s="3" t="s">
        <v>1448</v>
      </c>
      <c r="D1345" s="3" t="s">
        <v>1285</v>
      </c>
      <c r="E1345" s="3" t="str">
        <v>Seengen</v>
      </c>
      <c r="G1345" s="19">
        <v>4153</v>
      </c>
      <c r="H1345" s="19" t="s">
        <v>4543</v>
      </c>
    </row>
    <row r="1346" spans="1:8" x14ac:dyDescent="0.2">
      <c r="A1346" s="3">
        <v>1742</v>
      </c>
      <c r="B1346" s="3" t="s">
        <v>1450</v>
      </c>
      <c r="C1346" s="3" t="s">
        <v>1450</v>
      </c>
      <c r="D1346" s="3" t="s">
        <v>1285</v>
      </c>
      <c r="E1346" s="3" t="str">
        <v>Seon</v>
      </c>
      <c r="G1346" s="19">
        <v>4202</v>
      </c>
      <c r="H1346" s="19" t="s">
        <v>4543</v>
      </c>
    </row>
    <row r="1347" spans="1:8" x14ac:dyDescent="0.2">
      <c r="A1347" s="3">
        <v>1754</v>
      </c>
      <c r="B1347" s="3" t="s">
        <v>1451</v>
      </c>
      <c r="C1347" s="3" t="s">
        <v>1452</v>
      </c>
      <c r="D1347" s="3" t="s">
        <v>1285</v>
      </c>
      <c r="E1347" s="3" t="str">
        <v>Staufen</v>
      </c>
      <c r="G1347" s="19">
        <v>4203</v>
      </c>
      <c r="H1347" s="19" t="s">
        <v>4543</v>
      </c>
    </row>
    <row r="1348" spans="1:8" x14ac:dyDescent="0.2">
      <c r="A1348" s="3">
        <v>1754</v>
      </c>
      <c r="B1348" s="3" t="s">
        <v>1453</v>
      </c>
      <c r="C1348" s="3" t="s">
        <v>1452</v>
      </c>
      <c r="D1348" s="3" t="s">
        <v>1285</v>
      </c>
      <c r="E1348" s="3" t="str">
        <v>Abtwil</v>
      </c>
      <c r="G1348" s="19">
        <v>4204</v>
      </c>
      <c r="H1348" s="19" t="s">
        <v>4543</v>
      </c>
    </row>
    <row r="1349" spans="1:8" x14ac:dyDescent="0.2">
      <c r="A1349" s="3">
        <v>1782</v>
      </c>
      <c r="B1349" s="3" t="s">
        <v>1454</v>
      </c>
      <c r="C1349" s="3" t="s">
        <v>1454</v>
      </c>
      <c r="D1349" s="3" t="s">
        <v>1285</v>
      </c>
      <c r="E1349" s="3" t="str">
        <v>Aristau</v>
      </c>
      <c r="G1349" s="19">
        <v>4206</v>
      </c>
      <c r="H1349" s="19" t="s">
        <v>4543</v>
      </c>
    </row>
    <row r="1350" spans="1:8" x14ac:dyDescent="0.2">
      <c r="A1350" s="3">
        <v>1782</v>
      </c>
      <c r="B1350" s="3" t="s">
        <v>1455</v>
      </c>
      <c r="C1350" s="3" t="s">
        <v>1454</v>
      </c>
      <c r="D1350" s="3" t="s">
        <v>1285</v>
      </c>
      <c r="E1350" s="3" t="str">
        <v>Auw</v>
      </c>
      <c r="G1350" s="19">
        <v>4207</v>
      </c>
      <c r="H1350" s="19" t="s">
        <v>4543</v>
      </c>
    </row>
    <row r="1351" spans="1:8" x14ac:dyDescent="0.2">
      <c r="A1351" s="3">
        <v>1744</v>
      </c>
      <c r="B1351" s="3" t="s">
        <v>1456</v>
      </c>
      <c r="C1351" s="3" t="s">
        <v>1456</v>
      </c>
      <c r="D1351" s="3" t="s">
        <v>1285</v>
      </c>
      <c r="E1351" s="3" t="str">
        <v>Beinwil (Freiamt)</v>
      </c>
      <c r="G1351" s="19">
        <v>4208</v>
      </c>
      <c r="H1351" s="19" t="s">
        <v>4543</v>
      </c>
    </row>
    <row r="1352" spans="1:8" x14ac:dyDescent="0.2">
      <c r="A1352" s="3">
        <v>1720</v>
      </c>
      <c r="B1352" s="3" t="s">
        <v>1457</v>
      </c>
      <c r="C1352" s="3" t="s">
        <v>1457</v>
      </c>
      <c r="D1352" s="3" t="s">
        <v>1285</v>
      </c>
      <c r="E1352" s="3" t="str">
        <v>Besenbüren</v>
      </c>
      <c r="G1352" s="19">
        <v>4222</v>
      </c>
      <c r="H1352" s="19" t="s">
        <v>4543</v>
      </c>
    </row>
    <row r="1353" spans="1:8" x14ac:dyDescent="0.2">
      <c r="A1353" s="3">
        <v>1720</v>
      </c>
      <c r="B1353" s="3" t="s">
        <v>1458</v>
      </c>
      <c r="C1353" s="3" t="s">
        <v>1457</v>
      </c>
      <c r="D1353" s="3" t="s">
        <v>1285</v>
      </c>
      <c r="E1353" s="3" t="str">
        <v>Bettwil</v>
      </c>
      <c r="G1353" s="19">
        <v>4223</v>
      </c>
      <c r="H1353" s="19" t="s">
        <v>4543</v>
      </c>
    </row>
    <row r="1354" spans="1:8" x14ac:dyDescent="0.2">
      <c r="A1354" s="3">
        <v>1741</v>
      </c>
      <c r="B1354" s="3" t="s">
        <v>1459</v>
      </c>
      <c r="C1354" s="3" t="s">
        <v>1460</v>
      </c>
      <c r="D1354" s="3" t="s">
        <v>1285</v>
      </c>
      <c r="E1354" s="3" t="str">
        <v>Boswil</v>
      </c>
      <c r="G1354" s="19">
        <v>4224</v>
      </c>
      <c r="H1354" s="19" t="s">
        <v>4543</v>
      </c>
    </row>
    <row r="1355" spans="1:8" x14ac:dyDescent="0.2">
      <c r="A1355" s="3">
        <v>1724</v>
      </c>
      <c r="B1355" s="3" t="s">
        <v>1461</v>
      </c>
      <c r="C1355" s="3" t="s">
        <v>1461</v>
      </c>
      <c r="D1355" s="3" t="s">
        <v>1285</v>
      </c>
      <c r="E1355" s="3" t="str">
        <v>Bünzen</v>
      </c>
      <c r="G1355" s="19">
        <v>4225</v>
      </c>
      <c r="H1355" s="19" t="s">
        <v>4543</v>
      </c>
    </row>
    <row r="1356" spans="1:8" x14ac:dyDescent="0.2">
      <c r="A1356" s="3">
        <v>1700</v>
      </c>
      <c r="B1356" s="3" t="s">
        <v>1462</v>
      </c>
      <c r="C1356" s="3" t="s">
        <v>1462</v>
      </c>
      <c r="D1356" s="3" t="s">
        <v>1285</v>
      </c>
      <c r="E1356" s="3" t="str">
        <v>Buttwil</v>
      </c>
      <c r="G1356" s="19">
        <v>4226</v>
      </c>
      <c r="H1356" s="19" t="s">
        <v>4543</v>
      </c>
    </row>
    <row r="1357" spans="1:8" x14ac:dyDescent="0.2">
      <c r="A1357" s="3">
        <v>1722</v>
      </c>
      <c r="B1357" s="3" t="s">
        <v>1463</v>
      </c>
      <c r="C1357" s="3" t="s">
        <v>1462</v>
      </c>
      <c r="D1357" s="3" t="s">
        <v>1285</v>
      </c>
      <c r="E1357" s="3" t="str">
        <v>Dietwil</v>
      </c>
      <c r="G1357" s="19">
        <v>4227</v>
      </c>
      <c r="H1357" s="19" t="s">
        <v>4543</v>
      </c>
    </row>
    <row r="1358" spans="1:8" x14ac:dyDescent="0.2">
      <c r="A1358" s="3">
        <v>1762</v>
      </c>
      <c r="B1358" s="3" t="s">
        <v>1464</v>
      </c>
      <c r="C1358" s="3" t="s">
        <v>1464</v>
      </c>
      <c r="D1358" s="3" t="s">
        <v>1285</v>
      </c>
      <c r="E1358" s="3" t="str">
        <v>Geltwil</v>
      </c>
      <c r="G1358" s="19">
        <v>4228</v>
      </c>
      <c r="H1358" s="19" t="s">
        <v>4543</v>
      </c>
    </row>
    <row r="1359" spans="1:8" x14ac:dyDescent="0.2">
      <c r="A1359" s="3">
        <v>1763</v>
      </c>
      <c r="B1359" s="3" t="s">
        <v>1465</v>
      </c>
      <c r="C1359" s="3" t="s">
        <v>1465</v>
      </c>
      <c r="D1359" s="3" t="s">
        <v>1285</v>
      </c>
      <c r="E1359" s="3" t="str">
        <v>Kallern</v>
      </c>
      <c r="G1359" s="19">
        <v>4229</v>
      </c>
      <c r="H1359" s="19" t="s">
        <v>4543</v>
      </c>
    </row>
    <row r="1360" spans="1:8" x14ac:dyDescent="0.2">
      <c r="A1360" s="3">
        <v>1772</v>
      </c>
      <c r="B1360" s="3" t="s">
        <v>1466</v>
      </c>
      <c r="C1360" s="3" t="s">
        <v>1466</v>
      </c>
      <c r="D1360" s="3" t="s">
        <v>1285</v>
      </c>
      <c r="E1360" s="3" t="str">
        <v>Merenschwand</v>
      </c>
      <c r="G1360" s="19">
        <v>4232</v>
      </c>
      <c r="H1360" s="19" t="s">
        <v>4543</v>
      </c>
    </row>
    <row r="1361" spans="1:8" x14ac:dyDescent="0.2">
      <c r="A1361" s="3">
        <v>1723</v>
      </c>
      <c r="B1361" s="3" t="s">
        <v>1467</v>
      </c>
      <c r="C1361" s="3" t="s">
        <v>1467</v>
      </c>
      <c r="D1361" s="3" t="s">
        <v>1285</v>
      </c>
      <c r="E1361" s="3" t="str">
        <v>Mühlau</v>
      </c>
      <c r="G1361" s="19">
        <v>4233</v>
      </c>
      <c r="H1361" s="19" t="s">
        <v>4543</v>
      </c>
    </row>
    <row r="1362" spans="1:8" x14ac:dyDescent="0.2">
      <c r="A1362" s="3">
        <v>1753</v>
      </c>
      <c r="B1362" s="3" t="s">
        <v>1468</v>
      </c>
      <c r="C1362" s="3" t="s">
        <v>1468</v>
      </c>
      <c r="D1362" s="3" t="s">
        <v>1285</v>
      </c>
      <c r="E1362" s="3" t="str">
        <v>Muri (AG)</v>
      </c>
      <c r="G1362" s="19">
        <v>4234</v>
      </c>
      <c r="H1362" s="19" t="s">
        <v>4543</v>
      </c>
    </row>
    <row r="1363" spans="1:8" x14ac:dyDescent="0.2">
      <c r="A1363" s="3">
        <v>1740</v>
      </c>
      <c r="B1363" s="3" t="s">
        <v>1469</v>
      </c>
      <c r="C1363" s="3" t="s">
        <v>1470</v>
      </c>
      <c r="D1363" s="3" t="s">
        <v>1285</v>
      </c>
      <c r="E1363" s="3" t="str">
        <v>Oberrüti</v>
      </c>
      <c r="G1363" s="19">
        <v>4242</v>
      </c>
      <c r="H1363" s="19" t="s">
        <v>4543</v>
      </c>
    </row>
    <row r="1364" spans="1:8" x14ac:dyDescent="0.2">
      <c r="A1364" s="3">
        <v>1723</v>
      </c>
      <c r="B1364" s="3" t="s">
        <v>1471</v>
      </c>
      <c r="C1364" s="3" t="s">
        <v>1471</v>
      </c>
      <c r="D1364" s="3" t="s">
        <v>1285</v>
      </c>
      <c r="E1364" s="3" t="str">
        <v>Rottenschwil</v>
      </c>
      <c r="G1364" s="19">
        <v>4243</v>
      </c>
      <c r="H1364" s="19" t="s">
        <v>4543</v>
      </c>
    </row>
    <row r="1365" spans="1:8" x14ac:dyDescent="0.2">
      <c r="A1365" s="3">
        <v>1772</v>
      </c>
      <c r="B1365" s="3" t="s">
        <v>1472</v>
      </c>
      <c r="C1365" s="3" t="s">
        <v>1473</v>
      </c>
      <c r="D1365" s="3" t="s">
        <v>1285</v>
      </c>
      <c r="E1365" s="3" t="str">
        <v>Sins</v>
      </c>
      <c r="G1365" s="19">
        <v>4244</v>
      </c>
      <c r="H1365" s="19" t="s">
        <v>4543</v>
      </c>
    </row>
    <row r="1366" spans="1:8" x14ac:dyDescent="0.2">
      <c r="A1366" s="3">
        <v>1772</v>
      </c>
      <c r="B1366" s="3" t="s">
        <v>1473</v>
      </c>
      <c r="C1366" s="3" t="s">
        <v>1473</v>
      </c>
      <c r="D1366" s="3" t="s">
        <v>1285</v>
      </c>
      <c r="E1366" s="3" t="str">
        <v>Waltenschwil</v>
      </c>
      <c r="G1366" s="19">
        <v>4245</v>
      </c>
      <c r="H1366" s="19" t="s">
        <v>4543</v>
      </c>
    </row>
    <row r="1367" spans="1:8" x14ac:dyDescent="0.2">
      <c r="A1367" s="3">
        <v>1724</v>
      </c>
      <c r="B1367" s="3" t="s">
        <v>1474</v>
      </c>
      <c r="C1367" s="3" t="s">
        <v>1474</v>
      </c>
      <c r="D1367" s="3" t="s">
        <v>1285</v>
      </c>
      <c r="E1367" s="3" t="str">
        <v>Hellikon</v>
      </c>
      <c r="G1367" s="19">
        <v>4246</v>
      </c>
      <c r="H1367" s="19" t="s">
        <v>4543</v>
      </c>
    </row>
    <row r="1368" spans="1:8" x14ac:dyDescent="0.2">
      <c r="A1368" s="3">
        <v>1724</v>
      </c>
      <c r="B1368" s="3" t="s">
        <v>1475</v>
      </c>
      <c r="C1368" s="3" t="s">
        <v>1474</v>
      </c>
      <c r="D1368" s="3" t="s">
        <v>1285</v>
      </c>
      <c r="E1368" s="3" t="str">
        <v>Kaiseraugst</v>
      </c>
      <c r="G1368" s="19">
        <v>4247</v>
      </c>
      <c r="H1368" s="19" t="s">
        <v>4543</v>
      </c>
    </row>
    <row r="1369" spans="1:8" x14ac:dyDescent="0.2">
      <c r="A1369" s="3">
        <v>1724</v>
      </c>
      <c r="B1369" s="3" t="s">
        <v>1476</v>
      </c>
      <c r="C1369" s="3" t="s">
        <v>1474</v>
      </c>
      <c r="D1369" s="3" t="s">
        <v>1285</v>
      </c>
      <c r="E1369" s="3" t="str">
        <v>Magden</v>
      </c>
      <c r="G1369" s="19">
        <v>4252</v>
      </c>
      <c r="H1369" s="19" t="s">
        <v>4543</v>
      </c>
    </row>
    <row r="1370" spans="1:8" x14ac:dyDescent="0.2">
      <c r="A1370" s="3">
        <v>1724</v>
      </c>
      <c r="B1370" s="3" t="s">
        <v>1477</v>
      </c>
      <c r="C1370" s="3" t="s">
        <v>1474</v>
      </c>
      <c r="D1370" s="3" t="s">
        <v>1285</v>
      </c>
      <c r="E1370" s="3" t="str">
        <v>Möhlin</v>
      </c>
      <c r="G1370" s="19">
        <v>4253</v>
      </c>
      <c r="H1370" s="19" t="s">
        <v>4543</v>
      </c>
    </row>
    <row r="1371" spans="1:8" x14ac:dyDescent="0.2">
      <c r="A1371" s="3">
        <v>1724</v>
      </c>
      <c r="B1371" s="3" t="s">
        <v>1478</v>
      </c>
      <c r="C1371" s="3" t="s">
        <v>1474</v>
      </c>
      <c r="D1371" s="3" t="s">
        <v>1285</v>
      </c>
      <c r="E1371" s="3" t="str">
        <v>Mumpf</v>
      </c>
      <c r="G1371" s="19">
        <v>4254</v>
      </c>
      <c r="H1371" s="19" t="s">
        <v>4543</v>
      </c>
    </row>
    <row r="1372" spans="1:8" x14ac:dyDescent="0.2">
      <c r="A1372" s="3">
        <v>1724</v>
      </c>
      <c r="B1372" s="3" t="s">
        <v>1479</v>
      </c>
      <c r="C1372" s="3" t="s">
        <v>1474</v>
      </c>
      <c r="D1372" s="3" t="s">
        <v>1285</v>
      </c>
      <c r="E1372" s="3" t="str">
        <v>Obermumpf</v>
      </c>
      <c r="G1372" s="19">
        <v>4302</v>
      </c>
      <c r="H1372" s="19" t="s">
        <v>4543</v>
      </c>
    </row>
    <row r="1373" spans="1:8" x14ac:dyDescent="0.2">
      <c r="A1373" s="3">
        <v>1733</v>
      </c>
      <c r="B1373" s="3" t="s">
        <v>1480</v>
      </c>
      <c r="C1373" s="3" t="s">
        <v>1480</v>
      </c>
      <c r="D1373" s="3" t="s">
        <v>1285</v>
      </c>
      <c r="E1373" s="3" t="str">
        <v>Olsberg</v>
      </c>
      <c r="G1373" s="19">
        <v>4303</v>
      </c>
      <c r="H1373" s="19" t="s">
        <v>4543</v>
      </c>
    </row>
    <row r="1374" spans="1:8" x14ac:dyDescent="0.2">
      <c r="A1374" s="3">
        <v>1752</v>
      </c>
      <c r="B1374" s="3" t="s">
        <v>1481</v>
      </c>
      <c r="C1374" s="3" t="s">
        <v>1481</v>
      </c>
      <c r="D1374" s="3" t="s">
        <v>1285</v>
      </c>
      <c r="E1374" s="3" t="str">
        <v>Rheinfelden</v>
      </c>
      <c r="G1374" s="19">
        <v>4304</v>
      </c>
      <c r="H1374" s="19" t="s">
        <v>4543</v>
      </c>
    </row>
    <row r="1375" spans="1:8" x14ac:dyDescent="0.2">
      <c r="A1375" s="3">
        <v>1723</v>
      </c>
      <c r="B1375" s="3" t="s">
        <v>1482</v>
      </c>
      <c r="C1375" s="3" t="s">
        <v>1482</v>
      </c>
      <c r="D1375" s="3" t="s">
        <v>1285</v>
      </c>
      <c r="E1375" s="3" t="str">
        <v>Schupfart</v>
      </c>
      <c r="G1375" s="19">
        <v>4305</v>
      </c>
      <c r="H1375" s="19" t="s">
        <v>4543</v>
      </c>
    </row>
    <row r="1376" spans="1:8" x14ac:dyDescent="0.2">
      <c r="A1376" s="3">
        <v>1725</v>
      </c>
      <c r="B1376" s="3" t="s">
        <v>1483</v>
      </c>
      <c r="C1376" s="3" t="s">
        <v>1484</v>
      </c>
      <c r="D1376" s="3" t="s">
        <v>1285</v>
      </c>
      <c r="E1376" s="3" t="str">
        <v>Stein (AG)</v>
      </c>
      <c r="G1376" s="19">
        <v>4310</v>
      </c>
      <c r="H1376" s="19" t="s">
        <v>4543</v>
      </c>
    </row>
    <row r="1377" spans="1:8" x14ac:dyDescent="0.2">
      <c r="A1377" s="3">
        <v>1730</v>
      </c>
      <c r="B1377" s="3" t="s">
        <v>1485</v>
      </c>
      <c r="C1377" s="3" t="s">
        <v>1484</v>
      </c>
      <c r="D1377" s="3" t="s">
        <v>1285</v>
      </c>
      <c r="E1377" s="3" t="str">
        <v>Wallbach</v>
      </c>
      <c r="G1377" s="19">
        <v>4312</v>
      </c>
      <c r="H1377" s="19" t="s">
        <v>4543</v>
      </c>
    </row>
    <row r="1378" spans="1:8" x14ac:dyDescent="0.2">
      <c r="A1378" s="3">
        <v>1745</v>
      </c>
      <c r="B1378" s="3" t="s">
        <v>1486</v>
      </c>
      <c r="C1378" s="3" t="s">
        <v>1487</v>
      </c>
      <c r="D1378" s="3" t="s">
        <v>1285</v>
      </c>
      <c r="E1378" s="3" t="str">
        <v>Wegenstetten</v>
      </c>
      <c r="G1378" s="19">
        <v>4313</v>
      </c>
      <c r="H1378" s="19" t="s">
        <v>4543</v>
      </c>
    </row>
    <row r="1379" spans="1:8" x14ac:dyDescent="0.2">
      <c r="A1379" s="3">
        <v>1756</v>
      </c>
      <c r="B1379" s="3" t="s">
        <v>1488</v>
      </c>
      <c r="C1379" s="3" t="s">
        <v>1487</v>
      </c>
      <c r="D1379" s="3" t="s">
        <v>1285</v>
      </c>
      <c r="E1379" s="3" t="str">
        <v>Zeiningen</v>
      </c>
      <c r="G1379" s="19">
        <v>4314</v>
      </c>
      <c r="H1379" s="19" t="s">
        <v>4542</v>
      </c>
    </row>
    <row r="1380" spans="1:8" x14ac:dyDescent="0.2">
      <c r="A1380" s="3">
        <v>1756</v>
      </c>
      <c r="B1380" s="3" t="s">
        <v>1489</v>
      </c>
      <c r="C1380" s="3" t="s">
        <v>1487</v>
      </c>
      <c r="D1380" s="3" t="s">
        <v>1285</v>
      </c>
      <c r="E1380" s="3" t="str">
        <v>Zuzgen</v>
      </c>
      <c r="G1380" s="19">
        <v>4315</v>
      </c>
      <c r="H1380" s="19" t="s">
        <v>4542</v>
      </c>
    </row>
    <row r="1381" spans="1:8" x14ac:dyDescent="0.2">
      <c r="A1381" s="3">
        <v>1782</v>
      </c>
      <c r="B1381" s="3" t="s">
        <v>1490</v>
      </c>
      <c r="C1381" s="3" t="s">
        <v>1491</v>
      </c>
      <c r="D1381" s="3" t="s">
        <v>1285</v>
      </c>
      <c r="E1381" s="3" t="str">
        <v>Aarburg</v>
      </c>
      <c r="G1381" s="19">
        <v>4316</v>
      </c>
      <c r="H1381" s="19" t="s">
        <v>4542</v>
      </c>
    </row>
    <row r="1382" spans="1:8" x14ac:dyDescent="0.2">
      <c r="A1382" s="3">
        <v>1782</v>
      </c>
      <c r="B1382" s="3" t="s">
        <v>1492</v>
      </c>
      <c r="C1382" s="3" t="s">
        <v>1491</v>
      </c>
      <c r="D1382" s="3" t="s">
        <v>1285</v>
      </c>
      <c r="E1382" s="3" t="str">
        <v>Bottenwil</v>
      </c>
      <c r="G1382" s="19">
        <v>4317</v>
      </c>
      <c r="H1382" s="19" t="s">
        <v>4542</v>
      </c>
    </row>
    <row r="1383" spans="1:8" x14ac:dyDescent="0.2">
      <c r="A1383" s="3">
        <v>1782</v>
      </c>
      <c r="B1383" s="3" t="s">
        <v>1493</v>
      </c>
      <c r="C1383" s="3" t="s">
        <v>1491</v>
      </c>
      <c r="D1383" s="3" t="s">
        <v>1285</v>
      </c>
      <c r="E1383" s="3" t="str">
        <v>Brittnau</v>
      </c>
      <c r="G1383" s="19">
        <v>4322</v>
      </c>
      <c r="H1383" s="19" t="s">
        <v>4542</v>
      </c>
    </row>
    <row r="1384" spans="1:8" x14ac:dyDescent="0.2">
      <c r="A1384" s="3">
        <v>1782</v>
      </c>
      <c r="B1384" s="3" t="s">
        <v>1494</v>
      </c>
      <c r="C1384" s="3" t="s">
        <v>1491</v>
      </c>
      <c r="D1384" s="3" t="s">
        <v>1285</v>
      </c>
      <c r="E1384" s="3" t="str">
        <v>Kirchleerau</v>
      </c>
      <c r="G1384" s="19">
        <v>4323</v>
      </c>
      <c r="H1384" s="19" t="s">
        <v>4542</v>
      </c>
    </row>
    <row r="1385" spans="1:8" x14ac:dyDescent="0.2">
      <c r="A1385" s="3">
        <v>1695</v>
      </c>
      <c r="B1385" s="3" t="s">
        <v>1495</v>
      </c>
      <c r="C1385" s="3" t="s">
        <v>1496</v>
      </c>
      <c r="D1385" s="3" t="s">
        <v>1285</v>
      </c>
      <c r="E1385" s="3" t="str">
        <v>Kölliken</v>
      </c>
      <c r="G1385" s="19">
        <v>4324</v>
      </c>
      <c r="H1385" s="19" t="s">
        <v>4542</v>
      </c>
    </row>
    <row r="1386" spans="1:8" x14ac:dyDescent="0.2">
      <c r="A1386" s="3">
        <v>1695</v>
      </c>
      <c r="B1386" s="3" t="s">
        <v>1497</v>
      </c>
      <c r="C1386" s="3" t="s">
        <v>1496</v>
      </c>
      <c r="D1386" s="3" t="s">
        <v>1285</v>
      </c>
      <c r="E1386" s="3" t="str">
        <v>Moosleerau</v>
      </c>
      <c r="G1386" s="19">
        <v>4325</v>
      </c>
      <c r="H1386" s="19" t="s">
        <v>4542</v>
      </c>
    </row>
    <row r="1387" spans="1:8" x14ac:dyDescent="0.2">
      <c r="A1387" s="3">
        <v>1695</v>
      </c>
      <c r="B1387" s="3" t="s">
        <v>1498</v>
      </c>
      <c r="C1387" s="3" t="s">
        <v>1496</v>
      </c>
      <c r="D1387" s="3" t="s">
        <v>1285</v>
      </c>
      <c r="E1387" s="3" t="str">
        <v>Murgenthal</v>
      </c>
      <c r="G1387" s="19">
        <v>4332</v>
      </c>
      <c r="H1387" s="19" t="s">
        <v>4542</v>
      </c>
    </row>
    <row r="1388" spans="1:8" x14ac:dyDescent="0.2">
      <c r="A1388" s="3">
        <v>1695</v>
      </c>
      <c r="B1388" s="3" t="s">
        <v>1499</v>
      </c>
      <c r="C1388" s="3" t="s">
        <v>1496</v>
      </c>
      <c r="D1388" s="3" t="s">
        <v>1285</v>
      </c>
      <c r="E1388" s="3" t="str">
        <v>Oftringen</v>
      </c>
      <c r="G1388" s="19">
        <v>4333</v>
      </c>
      <c r="H1388" s="19" t="s">
        <v>4542</v>
      </c>
    </row>
    <row r="1389" spans="1:8" x14ac:dyDescent="0.2">
      <c r="A1389" s="3">
        <v>1696</v>
      </c>
      <c r="B1389" s="3" t="s">
        <v>1500</v>
      </c>
      <c r="C1389" s="3" t="s">
        <v>1496</v>
      </c>
      <c r="D1389" s="3" t="s">
        <v>1285</v>
      </c>
      <c r="E1389" s="3" t="str">
        <v>Reitnau</v>
      </c>
      <c r="G1389" s="19">
        <v>4334</v>
      </c>
      <c r="H1389" s="19" t="s">
        <v>4542</v>
      </c>
    </row>
    <row r="1390" spans="1:8" x14ac:dyDescent="0.2">
      <c r="A1390" s="3">
        <v>1726</v>
      </c>
      <c r="B1390" s="3" t="s">
        <v>1501</v>
      </c>
      <c r="C1390" s="3" t="s">
        <v>1496</v>
      </c>
      <c r="D1390" s="3" t="s">
        <v>1285</v>
      </c>
      <c r="E1390" s="3" t="str">
        <v>Rothrist</v>
      </c>
      <c r="G1390" s="19">
        <v>4402</v>
      </c>
      <c r="H1390" s="19" t="s">
        <v>4543</v>
      </c>
    </row>
    <row r="1391" spans="1:8" x14ac:dyDescent="0.2">
      <c r="A1391" s="3">
        <v>1726</v>
      </c>
      <c r="B1391" s="3" t="s">
        <v>1502</v>
      </c>
      <c r="C1391" s="3" t="s">
        <v>1496</v>
      </c>
      <c r="D1391" s="3" t="s">
        <v>1285</v>
      </c>
      <c r="E1391" s="3" t="str">
        <v>Safenwil</v>
      </c>
      <c r="G1391" s="19">
        <v>4410</v>
      </c>
      <c r="H1391" s="19" t="s">
        <v>4543</v>
      </c>
    </row>
    <row r="1392" spans="1:8" x14ac:dyDescent="0.2">
      <c r="A1392" s="3">
        <v>1726</v>
      </c>
      <c r="B1392" s="3" t="s">
        <v>1503</v>
      </c>
      <c r="C1392" s="3" t="s">
        <v>1496</v>
      </c>
      <c r="D1392" s="3" t="s">
        <v>1285</v>
      </c>
      <c r="E1392" s="3" t="str">
        <v>Staffelbach</v>
      </c>
      <c r="G1392" s="19">
        <v>4411</v>
      </c>
      <c r="H1392" s="19" t="s">
        <v>4543</v>
      </c>
    </row>
    <row r="1393" spans="1:8" x14ac:dyDescent="0.2">
      <c r="A1393" s="3">
        <v>1726</v>
      </c>
      <c r="B1393" s="3" t="s">
        <v>1504</v>
      </c>
      <c r="C1393" s="3" t="s">
        <v>1496</v>
      </c>
      <c r="D1393" s="3" t="s">
        <v>1285</v>
      </c>
      <c r="E1393" s="3" t="str">
        <v>Strengelbach</v>
      </c>
      <c r="G1393" s="19">
        <v>4412</v>
      </c>
      <c r="H1393" s="19" t="s">
        <v>4543</v>
      </c>
    </row>
    <row r="1394" spans="1:8" x14ac:dyDescent="0.2">
      <c r="A1394" s="3">
        <v>1727</v>
      </c>
      <c r="B1394" s="3" t="s">
        <v>1505</v>
      </c>
      <c r="C1394" s="3" t="s">
        <v>1496</v>
      </c>
      <c r="D1394" s="3" t="s">
        <v>1285</v>
      </c>
      <c r="E1394" s="3" t="str">
        <v>Uerkheim</v>
      </c>
      <c r="G1394" s="19">
        <v>4413</v>
      </c>
      <c r="H1394" s="19" t="s">
        <v>4543</v>
      </c>
    </row>
    <row r="1395" spans="1:8" x14ac:dyDescent="0.2">
      <c r="A1395" s="3">
        <v>1727</v>
      </c>
      <c r="B1395" s="3" t="s">
        <v>1506</v>
      </c>
      <c r="C1395" s="3" t="s">
        <v>1496</v>
      </c>
      <c r="D1395" s="3" t="s">
        <v>1285</v>
      </c>
      <c r="E1395" s="3" t="str">
        <v>Vordemwald</v>
      </c>
      <c r="G1395" s="19">
        <v>4414</v>
      </c>
      <c r="H1395" s="19" t="s">
        <v>4543</v>
      </c>
    </row>
    <row r="1396" spans="1:8" x14ac:dyDescent="0.2">
      <c r="A1396" s="3">
        <v>1728</v>
      </c>
      <c r="B1396" s="3" t="s">
        <v>1507</v>
      </c>
      <c r="C1396" s="3" t="s">
        <v>1496</v>
      </c>
      <c r="D1396" s="3" t="s">
        <v>1285</v>
      </c>
      <c r="E1396" s="3" t="str">
        <v>Wiliberg</v>
      </c>
      <c r="G1396" s="19">
        <v>4415</v>
      </c>
      <c r="H1396" s="19" t="s">
        <v>4543</v>
      </c>
    </row>
    <row r="1397" spans="1:8" x14ac:dyDescent="0.2">
      <c r="A1397" s="3">
        <v>1746</v>
      </c>
      <c r="B1397" s="3" t="s">
        <v>1508</v>
      </c>
      <c r="C1397" s="3" t="s">
        <v>1509</v>
      </c>
      <c r="D1397" s="3" t="s">
        <v>1285</v>
      </c>
      <c r="E1397" s="3" t="str">
        <v>Zofingen</v>
      </c>
      <c r="G1397" s="19">
        <v>4416</v>
      </c>
      <c r="H1397" s="19" t="s">
        <v>4543</v>
      </c>
    </row>
    <row r="1398" spans="1:8" x14ac:dyDescent="0.2">
      <c r="A1398" s="3">
        <v>1747</v>
      </c>
      <c r="B1398" s="3" t="s">
        <v>1510</v>
      </c>
      <c r="C1398" s="3" t="s">
        <v>1509</v>
      </c>
      <c r="D1398" s="3" t="s">
        <v>1285</v>
      </c>
      <c r="E1398" s="3" t="str">
        <v>Böttstein</v>
      </c>
      <c r="G1398" s="19">
        <v>4417</v>
      </c>
      <c r="H1398" s="19" t="s">
        <v>4543</v>
      </c>
    </row>
    <row r="1399" spans="1:8" x14ac:dyDescent="0.2">
      <c r="A1399" s="3">
        <v>1757</v>
      </c>
      <c r="B1399" s="3" t="s">
        <v>1511</v>
      </c>
      <c r="C1399" s="3" t="s">
        <v>1509</v>
      </c>
      <c r="D1399" s="3" t="s">
        <v>1285</v>
      </c>
      <c r="E1399" s="3" t="str">
        <v>Döttingen</v>
      </c>
      <c r="G1399" s="19">
        <v>4418</v>
      </c>
      <c r="H1399" s="19" t="s">
        <v>4543</v>
      </c>
    </row>
    <row r="1400" spans="1:8" x14ac:dyDescent="0.2">
      <c r="A1400" s="3">
        <v>1724</v>
      </c>
      <c r="B1400" s="3" t="s">
        <v>1512</v>
      </c>
      <c r="C1400" s="3" t="s">
        <v>1513</v>
      </c>
      <c r="D1400" s="3" t="s">
        <v>1285</v>
      </c>
      <c r="E1400" s="3" t="str">
        <v>Endingen</v>
      </c>
      <c r="G1400" s="19">
        <v>4419</v>
      </c>
      <c r="H1400" s="19" t="s">
        <v>4543</v>
      </c>
    </row>
    <row r="1401" spans="1:8" x14ac:dyDescent="0.2">
      <c r="A1401" s="3">
        <v>1731</v>
      </c>
      <c r="B1401" s="3" t="s">
        <v>1514</v>
      </c>
      <c r="C1401" s="3" t="s">
        <v>1513</v>
      </c>
      <c r="D1401" s="3" t="s">
        <v>1285</v>
      </c>
      <c r="E1401" s="3" t="str">
        <v>Fisibach</v>
      </c>
      <c r="G1401" s="19">
        <v>4421</v>
      </c>
      <c r="H1401" s="19" t="s">
        <v>4543</v>
      </c>
    </row>
    <row r="1402" spans="1:8" x14ac:dyDescent="0.2">
      <c r="A1402" s="3">
        <v>1732</v>
      </c>
      <c r="B1402" s="3" t="s">
        <v>1515</v>
      </c>
      <c r="C1402" s="3" t="s">
        <v>1513</v>
      </c>
      <c r="D1402" s="3" t="s">
        <v>1285</v>
      </c>
      <c r="E1402" s="3" t="str">
        <v>Full-Reuenthal</v>
      </c>
      <c r="G1402" s="19">
        <v>4422</v>
      </c>
      <c r="H1402" s="19" t="s">
        <v>4543</v>
      </c>
    </row>
    <row r="1403" spans="1:8" x14ac:dyDescent="0.2">
      <c r="A1403" s="3">
        <v>1796</v>
      </c>
      <c r="B1403" s="3" t="s">
        <v>1516</v>
      </c>
      <c r="C1403" s="3" t="s">
        <v>1516</v>
      </c>
      <c r="D1403" s="3" t="s">
        <v>1285</v>
      </c>
      <c r="E1403" s="3" t="str">
        <v>Klingnau</v>
      </c>
      <c r="G1403" s="19">
        <v>4423</v>
      </c>
      <c r="H1403" s="19" t="s">
        <v>4543</v>
      </c>
    </row>
    <row r="1404" spans="1:8" x14ac:dyDescent="0.2">
      <c r="A1404" s="3">
        <v>1583</v>
      </c>
      <c r="B1404" s="3" t="s">
        <v>1517</v>
      </c>
      <c r="C1404" s="3" t="s">
        <v>1518</v>
      </c>
      <c r="D1404" s="3" t="s">
        <v>1285</v>
      </c>
      <c r="E1404" s="3" t="str">
        <v>Koblenz</v>
      </c>
      <c r="G1404" s="19">
        <v>4424</v>
      </c>
      <c r="H1404" s="19" t="s">
        <v>4542</v>
      </c>
    </row>
    <row r="1405" spans="1:8" x14ac:dyDescent="0.2">
      <c r="A1405" s="3">
        <v>1783</v>
      </c>
      <c r="B1405" s="3" t="s">
        <v>1519</v>
      </c>
      <c r="C1405" s="3" t="s">
        <v>1518</v>
      </c>
      <c r="D1405" s="3" t="s">
        <v>1285</v>
      </c>
      <c r="E1405" s="3" t="str">
        <v>Leibstadt</v>
      </c>
      <c r="G1405" s="19">
        <v>4425</v>
      </c>
      <c r="H1405" s="19" t="s">
        <v>4542</v>
      </c>
    </row>
    <row r="1406" spans="1:8" x14ac:dyDescent="0.2">
      <c r="A1406" s="3">
        <v>1783</v>
      </c>
      <c r="B1406" s="3" t="s">
        <v>1520</v>
      </c>
      <c r="C1406" s="3" t="s">
        <v>1518</v>
      </c>
      <c r="D1406" s="3" t="s">
        <v>1285</v>
      </c>
      <c r="E1406" s="3" t="str">
        <v>Lengnau (AG)</v>
      </c>
      <c r="G1406" s="19">
        <v>4426</v>
      </c>
      <c r="H1406" s="19" t="s">
        <v>4542</v>
      </c>
    </row>
    <row r="1407" spans="1:8" x14ac:dyDescent="0.2">
      <c r="A1407" s="3">
        <v>1784</v>
      </c>
      <c r="B1407" s="3" t="s">
        <v>1518</v>
      </c>
      <c r="C1407" s="3" t="s">
        <v>1518</v>
      </c>
      <c r="D1407" s="3" t="s">
        <v>1285</v>
      </c>
      <c r="E1407" s="3" t="str">
        <v>Leuggern</v>
      </c>
      <c r="G1407" s="19">
        <v>4431</v>
      </c>
      <c r="H1407" s="19" t="s">
        <v>4542</v>
      </c>
    </row>
    <row r="1408" spans="1:8" x14ac:dyDescent="0.2">
      <c r="A1408" s="3">
        <v>1784</v>
      </c>
      <c r="B1408" s="3" t="s">
        <v>1521</v>
      </c>
      <c r="C1408" s="3" t="s">
        <v>1518</v>
      </c>
      <c r="D1408" s="3" t="s">
        <v>1285</v>
      </c>
      <c r="E1408" s="3" t="str">
        <v>Mellikon</v>
      </c>
      <c r="G1408" s="19">
        <v>4432</v>
      </c>
      <c r="H1408" s="19" t="s">
        <v>4542</v>
      </c>
    </row>
    <row r="1409" spans="1:8" x14ac:dyDescent="0.2">
      <c r="A1409" s="3">
        <v>1791</v>
      </c>
      <c r="B1409" s="3" t="s">
        <v>1522</v>
      </c>
      <c r="C1409" s="3" t="s">
        <v>1518</v>
      </c>
      <c r="D1409" s="3" t="s">
        <v>1285</v>
      </c>
      <c r="E1409" s="3" t="str">
        <v>Schneisingen</v>
      </c>
      <c r="G1409" s="19">
        <v>4433</v>
      </c>
      <c r="H1409" s="19" t="s">
        <v>4542</v>
      </c>
    </row>
    <row r="1410" spans="1:8" x14ac:dyDescent="0.2">
      <c r="A1410" s="3">
        <v>1785</v>
      </c>
      <c r="B1410" s="3" t="s">
        <v>1523</v>
      </c>
      <c r="C1410" s="3" t="s">
        <v>1524</v>
      </c>
      <c r="D1410" s="3" t="s">
        <v>1285</v>
      </c>
      <c r="E1410" s="3" t="str">
        <v>Siglistorf</v>
      </c>
      <c r="G1410" s="19">
        <v>4434</v>
      </c>
      <c r="H1410" s="19" t="s">
        <v>4542</v>
      </c>
    </row>
    <row r="1411" spans="1:8" x14ac:dyDescent="0.2">
      <c r="A1411" s="3">
        <v>3284</v>
      </c>
      <c r="B1411" s="3" t="s">
        <v>1525</v>
      </c>
      <c r="C1411" s="3" t="s">
        <v>1525</v>
      </c>
      <c r="D1411" s="3" t="s">
        <v>1285</v>
      </c>
      <c r="E1411" s="3" t="str">
        <v>Tegerfelden</v>
      </c>
      <c r="G1411" s="19">
        <v>4435</v>
      </c>
      <c r="H1411" s="19" t="s">
        <v>4542</v>
      </c>
    </row>
    <row r="1412" spans="1:8" x14ac:dyDescent="0.2">
      <c r="A1412" s="3">
        <v>3280</v>
      </c>
      <c r="B1412" s="3" t="s">
        <v>1526</v>
      </c>
      <c r="C1412" s="3" t="s">
        <v>1526</v>
      </c>
      <c r="D1412" s="3" t="s">
        <v>1285</v>
      </c>
      <c r="E1412" s="3" t="str">
        <v>Zurzach</v>
      </c>
      <c r="G1412" s="19">
        <v>4436</v>
      </c>
      <c r="H1412" s="19" t="s">
        <v>4542</v>
      </c>
    </row>
    <row r="1413" spans="1:8" x14ac:dyDescent="0.2">
      <c r="A1413" s="3">
        <v>1792</v>
      </c>
      <c r="B1413" s="3" t="s">
        <v>1527</v>
      </c>
      <c r="C1413" s="3" t="s">
        <v>1528</v>
      </c>
      <c r="D1413" s="3" t="s">
        <v>1285</v>
      </c>
      <c r="E1413" s="3" t="str">
        <v>Arbon</v>
      </c>
      <c r="G1413" s="19">
        <v>4437</v>
      </c>
      <c r="H1413" s="19" t="s">
        <v>4542</v>
      </c>
    </row>
    <row r="1414" spans="1:8" x14ac:dyDescent="0.2">
      <c r="A1414" s="3">
        <v>1792</v>
      </c>
      <c r="B1414" s="3" t="s">
        <v>1529</v>
      </c>
      <c r="C1414" s="3" t="s">
        <v>1528</v>
      </c>
      <c r="D1414" s="3" t="s">
        <v>1285</v>
      </c>
      <c r="E1414" s="3" t="str">
        <v>Dozwil</v>
      </c>
      <c r="G1414" s="19">
        <v>4438</v>
      </c>
      <c r="H1414" s="19" t="s">
        <v>4542</v>
      </c>
    </row>
    <row r="1415" spans="1:8" x14ac:dyDescent="0.2">
      <c r="A1415" s="3">
        <v>3206</v>
      </c>
      <c r="B1415" s="3" t="s">
        <v>1530</v>
      </c>
      <c r="C1415" s="3" t="s">
        <v>1528</v>
      </c>
      <c r="D1415" s="3" t="s">
        <v>1285</v>
      </c>
      <c r="E1415" s="3" t="str">
        <v>Egnach</v>
      </c>
      <c r="G1415" s="19">
        <v>4441</v>
      </c>
      <c r="H1415" s="19" t="s">
        <v>4542</v>
      </c>
    </row>
    <row r="1416" spans="1:8" x14ac:dyDescent="0.2">
      <c r="A1416" s="3">
        <v>3212</v>
      </c>
      <c r="B1416" s="3" t="s">
        <v>1528</v>
      </c>
      <c r="C1416" s="3" t="s">
        <v>1528</v>
      </c>
      <c r="D1416" s="3" t="s">
        <v>1285</v>
      </c>
      <c r="E1416" s="3" t="str">
        <v>Hefenhofen</v>
      </c>
      <c r="G1416" s="19">
        <v>4442</v>
      </c>
      <c r="H1416" s="19" t="s">
        <v>4542</v>
      </c>
    </row>
    <row r="1417" spans="1:8" x14ac:dyDescent="0.2">
      <c r="A1417" s="3">
        <v>3212</v>
      </c>
      <c r="B1417" s="3" t="s">
        <v>1531</v>
      </c>
      <c r="C1417" s="3" t="s">
        <v>1528</v>
      </c>
      <c r="D1417" s="3" t="s">
        <v>1285</v>
      </c>
      <c r="E1417" s="3" t="str">
        <v>Horn</v>
      </c>
      <c r="G1417" s="19">
        <v>4443</v>
      </c>
      <c r="H1417" s="19" t="s">
        <v>4542</v>
      </c>
    </row>
    <row r="1418" spans="1:8" x14ac:dyDescent="0.2">
      <c r="A1418" s="3">
        <v>3213</v>
      </c>
      <c r="B1418" s="3" t="s">
        <v>1532</v>
      </c>
      <c r="C1418" s="3" t="s">
        <v>1528</v>
      </c>
      <c r="D1418" s="3" t="s">
        <v>1285</v>
      </c>
      <c r="E1418" s="3" t="str">
        <v>Kesswil</v>
      </c>
      <c r="G1418" s="19">
        <v>4444</v>
      </c>
      <c r="H1418" s="19" t="s">
        <v>4542</v>
      </c>
    </row>
    <row r="1419" spans="1:8" x14ac:dyDescent="0.2">
      <c r="A1419" s="3">
        <v>3210</v>
      </c>
      <c r="B1419" s="3" t="s">
        <v>1533</v>
      </c>
      <c r="C1419" s="3" t="s">
        <v>1533</v>
      </c>
      <c r="D1419" s="3" t="s">
        <v>1285</v>
      </c>
      <c r="E1419" s="3" t="str">
        <v>Roggwil (TG)</v>
      </c>
      <c r="G1419" s="19">
        <v>4445</v>
      </c>
      <c r="H1419" s="19" t="s">
        <v>4542</v>
      </c>
    </row>
    <row r="1420" spans="1:8" x14ac:dyDescent="0.2">
      <c r="A1420" s="3">
        <v>3213</v>
      </c>
      <c r="B1420" s="3" t="s">
        <v>1534</v>
      </c>
      <c r="C1420" s="3" t="s">
        <v>1534</v>
      </c>
      <c r="D1420" s="3" t="s">
        <v>1285</v>
      </c>
      <c r="E1420" s="3" t="str">
        <v>Romanshorn</v>
      </c>
      <c r="G1420" s="19">
        <v>4446</v>
      </c>
      <c r="H1420" s="19" t="s">
        <v>4542</v>
      </c>
    </row>
    <row r="1421" spans="1:8" x14ac:dyDescent="0.2">
      <c r="A1421" s="3">
        <v>3280</v>
      </c>
      <c r="B1421" s="3" t="s">
        <v>1535</v>
      </c>
      <c r="C1421" s="3" t="s">
        <v>1535</v>
      </c>
      <c r="D1421" s="3" t="s">
        <v>1285</v>
      </c>
      <c r="E1421" s="3" t="str">
        <v>Salmsach</v>
      </c>
      <c r="G1421" s="19">
        <v>4447</v>
      </c>
      <c r="H1421" s="19" t="s">
        <v>4542</v>
      </c>
    </row>
    <row r="1422" spans="1:8" x14ac:dyDescent="0.2">
      <c r="A1422" s="3">
        <v>1721</v>
      </c>
      <c r="B1422" s="3" t="s">
        <v>1536</v>
      </c>
      <c r="C1422" s="3" t="s">
        <v>1537</v>
      </c>
      <c r="D1422" s="3" t="s">
        <v>1285</v>
      </c>
      <c r="E1422" s="3" t="str">
        <v>Sommeri</v>
      </c>
      <c r="G1422" s="19">
        <v>4448</v>
      </c>
      <c r="H1422" s="19" t="s">
        <v>4542</v>
      </c>
    </row>
    <row r="1423" spans="1:8" x14ac:dyDescent="0.2">
      <c r="A1423" s="3">
        <v>1721</v>
      </c>
      <c r="B1423" s="3" t="s">
        <v>1538</v>
      </c>
      <c r="C1423" s="3" t="s">
        <v>1537</v>
      </c>
      <c r="D1423" s="3" t="s">
        <v>1285</v>
      </c>
      <c r="E1423" s="3" t="str">
        <v>Uttwil</v>
      </c>
      <c r="G1423" s="19">
        <v>4450</v>
      </c>
      <c r="H1423" s="19" t="s">
        <v>4542</v>
      </c>
    </row>
    <row r="1424" spans="1:8" x14ac:dyDescent="0.2">
      <c r="A1424" s="3">
        <v>1721</v>
      </c>
      <c r="B1424" s="3" t="s">
        <v>1539</v>
      </c>
      <c r="C1424" s="3" t="s">
        <v>1537</v>
      </c>
      <c r="D1424" s="3" t="s">
        <v>1285</v>
      </c>
      <c r="E1424" s="3" t="str">
        <v>Amriswil</v>
      </c>
      <c r="G1424" s="19">
        <v>4451</v>
      </c>
      <c r="H1424" s="19" t="s">
        <v>4542</v>
      </c>
    </row>
    <row r="1425" spans="1:8" x14ac:dyDescent="0.2">
      <c r="A1425" s="3">
        <v>1721</v>
      </c>
      <c r="B1425" s="3" t="s">
        <v>1540</v>
      </c>
      <c r="C1425" s="3" t="s">
        <v>1537</v>
      </c>
      <c r="D1425" s="3" t="s">
        <v>1285</v>
      </c>
      <c r="E1425" s="3" t="str">
        <v>Bischofszell</v>
      </c>
      <c r="G1425" s="19">
        <v>4452</v>
      </c>
      <c r="H1425" s="19" t="s">
        <v>4542</v>
      </c>
    </row>
    <row r="1426" spans="1:8" x14ac:dyDescent="0.2">
      <c r="A1426" s="3">
        <v>3286</v>
      </c>
      <c r="B1426" s="3" t="s">
        <v>1541</v>
      </c>
      <c r="C1426" s="3" t="s">
        <v>1541</v>
      </c>
      <c r="D1426" s="3" t="s">
        <v>1285</v>
      </c>
      <c r="E1426" s="3" t="str">
        <v>Erlen</v>
      </c>
      <c r="G1426" s="19">
        <v>4453</v>
      </c>
      <c r="H1426" s="19" t="s">
        <v>4542</v>
      </c>
    </row>
    <row r="1427" spans="1:8" x14ac:dyDescent="0.2">
      <c r="A1427" s="3">
        <v>1595</v>
      </c>
      <c r="B1427" s="3" t="s">
        <v>1542</v>
      </c>
      <c r="C1427" s="3" t="s">
        <v>1543</v>
      </c>
      <c r="D1427" s="3" t="s">
        <v>1285</v>
      </c>
      <c r="E1427" s="3" t="str">
        <v>Hauptwil-Gottshaus</v>
      </c>
      <c r="G1427" s="19">
        <v>4455</v>
      </c>
      <c r="H1427" s="19" t="s">
        <v>4542</v>
      </c>
    </row>
    <row r="1428" spans="1:8" x14ac:dyDescent="0.2">
      <c r="A1428" s="3">
        <v>1793</v>
      </c>
      <c r="B1428" s="3" t="s">
        <v>1544</v>
      </c>
      <c r="C1428" s="3" t="s">
        <v>1543</v>
      </c>
      <c r="D1428" s="3" t="s">
        <v>1285</v>
      </c>
      <c r="E1428" s="3" t="str">
        <v>Hohentannen</v>
      </c>
      <c r="G1428" s="19">
        <v>4456</v>
      </c>
      <c r="H1428" s="19" t="s">
        <v>4542</v>
      </c>
    </row>
    <row r="1429" spans="1:8" x14ac:dyDescent="0.2">
      <c r="A1429" s="3">
        <v>1794</v>
      </c>
      <c r="B1429" s="3" t="s">
        <v>1545</v>
      </c>
      <c r="C1429" s="3" t="s">
        <v>1543</v>
      </c>
      <c r="D1429" s="3" t="s">
        <v>1285</v>
      </c>
      <c r="E1429" s="3" t="str">
        <v>Kradolf-Schönenberg</v>
      </c>
      <c r="G1429" s="19">
        <v>4457</v>
      </c>
      <c r="H1429" s="19" t="s">
        <v>4542</v>
      </c>
    </row>
    <row r="1430" spans="1:8" x14ac:dyDescent="0.2">
      <c r="A1430" s="3">
        <v>1795</v>
      </c>
      <c r="B1430" s="3" t="s">
        <v>1546</v>
      </c>
      <c r="C1430" s="3" t="s">
        <v>1543</v>
      </c>
      <c r="D1430" s="3" t="s">
        <v>1285</v>
      </c>
      <c r="E1430" s="3" t="str">
        <v>Sulgen</v>
      </c>
      <c r="G1430" s="19">
        <v>4458</v>
      </c>
      <c r="H1430" s="19" t="s">
        <v>4542</v>
      </c>
    </row>
    <row r="1431" spans="1:8" x14ac:dyDescent="0.2">
      <c r="A1431" s="3">
        <v>3215</v>
      </c>
      <c r="B1431" s="3" t="s">
        <v>1547</v>
      </c>
      <c r="C1431" s="3" t="s">
        <v>1543</v>
      </c>
      <c r="D1431" s="3" t="s">
        <v>1285</v>
      </c>
      <c r="E1431" s="3" t="str">
        <v>Zihlschlacht-Sitterdorf</v>
      </c>
      <c r="G1431" s="19">
        <v>4460</v>
      </c>
      <c r="H1431" s="19" t="s">
        <v>4542</v>
      </c>
    </row>
    <row r="1432" spans="1:8" x14ac:dyDescent="0.2">
      <c r="A1432" s="3">
        <v>3215</v>
      </c>
      <c r="B1432" s="3" t="s">
        <v>1548</v>
      </c>
      <c r="C1432" s="3" t="s">
        <v>1543</v>
      </c>
      <c r="D1432" s="3" t="s">
        <v>1285</v>
      </c>
      <c r="E1432" s="3" t="str">
        <v>Basadingen-Schlattingen</v>
      </c>
      <c r="G1432" s="19">
        <v>4461</v>
      </c>
      <c r="H1432" s="19" t="s">
        <v>4542</v>
      </c>
    </row>
    <row r="1433" spans="1:8" x14ac:dyDescent="0.2">
      <c r="A1433" s="3">
        <v>3215</v>
      </c>
      <c r="B1433" s="3" t="s">
        <v>1549</v>
      </c>
      <c r="C1433" s="3" t="s">
        <v>1543</v>
      </c>
      <c r="D1433" s="3" t="s">
        <v>1285</v>
      </c>
      <c r="E1433" s="3" t="str">
        <v>Diessenhofen</v>
      </c>
      <c r="G1433" s="19">
        <v>4462</v>
      </c>
      <c r="H1433" s="19" t="s">
        <v>4542</v>
      </c>
    </row>
    <row r="1434" spans="1:8" x14ac:dyDescent="0.2">
      <c r="A1434" s="3">
        <v>3280</v>
      </c>
      <c r="B1434" s="3" t="s">
        <v>1543</v>
      </c>
      <c r="C1434" s="3" t="s">
        <v>1543</v>
      </c>
      <c r="D1434" s="3" t="s">
        <v>1285</v>
      </c>
      <c r="E1434" s="3" t="str">
        <v>Schlatt (TG)</v>
      </c>
      <c r="G1434" s="19">
        <v>4463</v>
      </c>
      <c r="H1434" s="19" t="s">
        <v>4542</v>
      </c>
    </row>
    <row r="1435" spans="1:8" x14ac:dyDescent="0.2">
      <c r="A1435" s="3">
        <v>3285</v>
      </c>
      <c r="B1435" s="3" t="s">
        <v>1550</v>
      </c>
      <c r="C1435" s="3" t="s">
        <v>1543</v>
      </c>
      <c r="D1435" s="3" t="s">
        <v>1285</v>
      </c>
      <c r="E1435" s="3" t="str">
        <v>Aadorf</v>
      </c>
      <c r="G1435" s="19">
        <v>4464</v>
      </c>
      <c r="H1435" s="19" t="s">
        <v>4542</v>
      </c>
    </row>
    <row r="1436" spans="1:8" x14ac:dyDescent="0.2">
      <c r="A1436" s="3">
        <v>3216</v>
      </c>
      <c r="B1436" s="3" t="s">
        <v>1551</v>
      </c>
      <c r="C1436" s="3" t="s">
        <v>1552</v>
      </c>
      <c r="D1436" s="3" t="s">
        <v>1285</v>
      </c>
      <c r="E1436" s="3" t="str">
        <v>Felben-Wellhausen</v>
      </c>
      <c r="G1436" s="19">
        <v>4465</v>
      </c>
      <c r="H1436" s="19" t="s">
        <v>4542</v>
      </c>
    </row>
    <row r="1437" spans="1:8" x14ac:dyDescent="0.2">
      <c r="A1437" s="3">
        <v>3216</v>
      </c>
      <c r="B1437" s="3" t="s">
        <v>1553</v>
      </c>
      <c r="C1437" s="3" t="s">
        <v>1552</v>
      </c>
      <c r="D1437" s="3" t="s">
        <v>1285</v>
      </c>
      <c r="E1437" s="3" t="str">
        <v>Frauenfeld</v>
      </c>
      <c r="G1437" s="19">
        <v>4466</v>
      </c>
      <c r="H1437" s="19" t="s">
        <v>4542</v>
      </c>
    </row>
    <row r="1438" spans="1:8" x14ac:dyDescent="0.2">
      <c r="A1438" s="3">
        <v>3214</v>
      </c>
      <c r="B1438" s="3" t="s">
        <v>1554</v>
      </c>
      <c r="C1438" s="3" t="s">
        <v>1554</v>
      </c>
      <c r="D1438" s="3" t="s">
        <v>1285</v>
      </c>
      <c r="E1438" s="3" t="str">
        <v>Gachnang</v>
      </c>
      <c r="G1438" s="19">
        <v>4467</v>
      </c>
      <c r="H1438" s="19" t="s">
        <v>4542</v>
      </c>
    </row>
    <row r="1439" spans="1:8" x14ac:dyDescent="0.2">
      <c r="A1439" s="3">
        <v>1786</v>
      </c>
      <c r="B1439" s="3" t="s">
        <v>1555</v>
      </c>
      <c r="C1439" s="3" t="s">
        <v>1556</v>
      </c>
      <c r="D1439" s="3" t="s">
        <v>1285</v>
      </c>
      <c r="E1439" s="3" t="str">
        <v>Hüttlingen</v>
      </c>
      <c r="G1439" s="19">
        <v>4468</v>
      </c>
      <c r="H1439" s="19" t="s">
        <v>4542</v>
      </c>
    </row>
    <row r="1440" spans="1:8" x14ac:dyDescent="0.2">
      <c r="A1440" s="3">
        <v>1787</v>
      </c>
      <c r="B1440" s="3" t="s">
        <v>1557</v>
      </c>
      <c r="C1440" s="3" t="s">
        <v>1556</v>
      </c>
      <c r="D1440" s="3" t="s">
        <v>1285</v>
      </c>
      <c r="E1440" s="3" t="str">
        <v>Matzingen</v>
      </c>
      <c r="G1440" s="19">
        <v>4469</v>
      </c>
      <c r="H1440" s="19" t="s">
        <v>4542</v>
      </c>
    </row>
    <row r="1441" spans="1:8" x14ac:dyDescent="0.2">
      <c r="A1441" s="3">
        <v>1787</v>
      </c>
      <c r="B1441" s="3" t="s">
        <v>1558</v>
      </c>
      <c r="C1441" s="3" t="s">
        <v>1556</v>
      </c>
      <c r="D1441" s="3" t="s">
        <v>1285</v>
      </c>
      <c r="E1441" s="3" t="str">
        <v>Neunforn</v>
      </c>
      <c r="G1441" s="19">
        <v>4492</v>
      </c>
      <c r="H1441" s="19" t="s">
        <v>4542</v>
      </c>
    </row>
    <row r="1442" spans="1:8" x14ac:dyDescent="0.2">
      <c r="A1442" s="3">
        <v>1788</v>
      </c>
      <c r="B1442" s="3" t="s">
        <v>1559</v>
      </c>
      <c r="C1442" s="3" t="s">
        <v>1556</v>
      </c>
      <c r="D1442" s="3" t="s">
        <v>1285</v>
      </c>
      <c r="E1442" s="3" t="str">
        <v>Stettfurt</v>
      </c>
      <c r="G1442" s="19">
        <v>4493</v>
      </c>
      <c r="H1442" s="19" t="s">
        <v>4542</v>
      </c>
    </row>
    <row r="1443" spans="1:8" x14ac:dyDescent="0.2">
      <c r="A1443" s="3">
        <v>1789</v>
      </c>
      <c r="B1443" s="3" t="s">
        <v>1560</v>
      </c>
      <c r="C1443" s="3" t="s">
        <v>1556</v>
      </c>
      <c r="D1443" s="3" t="s">
        <v>1285</v>
      </c>
      <c r="E1443" s="3" t="str">
        <v>Thundorf</v>
      </c>
      <c r="G1443" s="19">
        <v>4494</v>
      </c>
      <c r="H1443" s="19" t="s">
        <v>4542</v>
      </c>
    </row>
    <row r="1444" spans="1:8" x14ac:dyDescent="0.2">
      <c r="A1444" s="3">
        <v>1719</v>
      </c>
      <c r="B1444" s="3" t="s">
        <v>1561</v>
      </c>
      <c r="C1444" s="3" t="s">
        <v>1561</v>
      </c>
      <c r="D1444" s="3" t="s">
        <v>1285</v>
      </c>
      <c r="E1444" s="3" t="str">
        <v>Uesslingen-Buch</v>
      </c>
      <c r="G1444" s="19">
        <v>4495</v>
      </c>
      <c r="H1444" s="19" t="s">
        <v>4542</v>
      </c>
    </row>
    <row r="1445" spans="1:8" x14ac:dyDescent="0.2">
      <c r="A1445" s="3">
        <v>3186</v>
      </c>
      <c r="B1445" s="3" t="s">
        <v>1562</v>
      </c>
      <c r="C1445" s="3" t="s">
        <v>1562</v>
      </c>
      <c r="D1445" s="3" t="s">
        <v>1285</v>
      </c>
      <c r="E1445" s="3" t="str">
        <v>Warth-Weiningen</v>
      </c>
      <c r="G1445" s="19">
        <v>4496</v>
      </c>
      <c r="H1445" s="19" t="s">
        <v>4542</v>
      </c>
    </row>
    <row r="1446" spans="1:8" x14ac:dyDescent="0.2">
      <c r="A1446" s="3">
        <v>1735</v>
      </c>
      <c r="B1446" s="3" t="s">
        <v>1563</v>
      </c>
      <c r="C1446" s="3" t="s">
        <v>1563</v>
      </c>
      <c r="D1446" s="3" t="s">
        <v>1285</v>
      </c>
      <c r="E1446" s="3" t="str">
        <v>Altnau</v>
      </c>
      <c r="G1446" s="19">
        <v>4497</v>
      </c>
      <c r="H1446" s="19" t="s">
        <v>4542</v>
      </c>
    </row>
    <row r="1447" spans="1:8" x14ac:dyDescent="0.2">
      <c r="A1447" s="3">
        <v>3178</v>
      </c>
      <c r="B1447" s="3" t="s">
        <v>1564</v>
      </c>
      <c r="C1447" s="3" t="s">
        <v>1564</v>
      </c>
      <c r="D1447" s="3" t="s">
        <v>1285</v>
      </c>
      <c r="E1447" s="3" t="str">
        <v>Bottighofen</v>
      </c>
      <c r="G1447" s="19">
        <v>4500</v>
      </c>
      <c r="H1447" s="19" t="s">
        <v>4545</v>
      </c>
    </row>
    <row r="1448" spans="1:8" x14ac:dyDescent="0.2">
      <c r="A1448" s="3">
        <v>1714</v>
      </c>
      <c r="B1448" s="3" t="s">
        <v>1565</v>
      </c>
      <c r="C1448" s="3" t="s">
        <v>1565</v>
      </c>
      <c r="D1448" s="3" t="s">
        <v>1285</v>
      </c>
      <c r="E1448" s="3" t="str">
        <v>Ermatingen</v>
      </c>
      <c r="G1448" s="19">
        <v>4512</v>
      </c>
      <c r="H1448" s="19" t="s">
        <v>4545</v>
      </c>
    </row>
    <row r="1449" spans="1:8" x14ac:dyDescent="0.2">
      <c r="A1449" s="3">
        <v>1716</v>
      </c>
      <c r="B1449" s="3" t="s">
        <v>1566</v>
      </c>
      <c r="C1449" s="3" t="s">
        <v>1566</v>
      </c>
      <c r="D1449" s="3" t="s">
        <v>1285</v>
      </c>
      <c r="E1449" s="3" t="str">
        <v>Gottlieben</v>
      </c>
      <c r="G1449" s="19">
        <v>4513</v>
      </c>
      <c r="H1449" s="19" t="s">
        <v>4545</v>
      </c>
    </row>
    <row r="1450" spans="1:8" x14ac:dyDescent="0.2">
      <c r="A1450" s="3">
        <v>1716</v>
      </c>
      <c r="B1450" s="3" t="s">
        <v>1567</v>
      </c>
      <c r="C1450" s="3" t="s">
        <v>1566</v>
      </c>
      <c r="D1450" s="3" t="s">
        <v>1285</v>
      </c>
      <c r="E1450" s="3" t="str">
        <v>Güttingen</v>
      </c>
      <c r="G1450" s="19">
        <v>4514</v>
      </c>
      <c r="H1450" s="19" t="s">
        <v>4545</v>
      </c>
    </row>
    <row r="1451" spans="1:8" x14ac:dyDescent="0.2">
      <c r="A1451" s="3">
        <v>1716</v>
      </c>
      <c r="B1451" s="3" t="s">
        <v>1568</v>
      </c>
      <c r="C1451" s="3" t="s">
        <v>1566</v>
      </c>
      <c r="D1451" s="3" t="s">
        <v>1285</v>
      </c>
      <c r="E1451" s="3" t="str">
        <v>Kemmental</v>
      </c>
      <c r="G1451" s="19">
        <v>4515</v>
      </c>
      <c r="H1451" s="19" t="s">
        <v>4545</v>
      </c>
    </row>
    <row r="1452" spans="1:8" x14ac:dyDescent="0.2">
      <c r="A1452" s="3">
        <v>1719</v>
      </c>
      <c r="B1452" s="3" t="s">
        <v>1569</v>
      </c>
      <c r="C1452" s="3" t="s">
        <v>1566</v>
      </c>
      <c r="D1452" s="3" t="s">
        <v>1285</v>
      </c>
      <c r="E1452" s="3" t="str">
        <v>Kreuzlingen</v>
      </c>
      <c r="G1452" s="19">
        <v>4522</v>
      </c>
      <c r="H1452" s="19" t="s">
        <v>4545</v>
      </c>
    </row>
    <row r="1453" spans="1:8" x14ac:dyDescent="0.2">
      <c r="A1453" s="3">
        <v>1737</v>
      </c>
      <c r="B1453" s="3" t="s">
        <v>1570</v>
      </c>
      <c r="C1453" s="3" t="s">
        <v>1570</v>
      </c>
      <c r="D1453" s="3" t="s">
        <v>1285</v>
      </c>
      <c r="E1453" s="3" t="str">
        <v>Langrickenbach</v>
      </c>
      <c r="G1453" s="19">
        <v>4523</v>
      </c>
      <c r="H1453" s="19" t="s">
        <v>4545</v>
      </c>
    </row>
    <row r="1454" spans="1:8" x14ac:dyDescent="0.2">
      <c r="A1454" s="3">
        <v>1718</v>
      </c>
      <c r="B1454" s="3" t="s">
        <v>1571</v>
      </c>
      <c r="C1454" s="3" t="s">
        <v>1571</v>
      </c>
      <c r="D1454" s="3" t="s">
        <v>1285</v>
      </c>
      <c r="E1454" s="3" t="str">
        <v>Lengwil</v>
      </c>
      <c r="G1454" s="19">
        <v>4524</v>
      </c>
      <c r="H1454" s="19" t="s">
        <v>4545</v>
      </c>
    </row>
    <row r="1455" spans="1:8" x14ac:dyDescent="0.2">
      <c r="A1455" s="3">
        <v>1736</v>
      </c>
      <c r="B1455" s="3" t="s">
        <v>1572</v>
      </c>
      <c r="C1455" s="3" t="s">
        <v>1572</v>
      </c>
      <c r="D1455" s="3" t="s">
        <v>1285</v>
      </c>
      <c r="E1455" s="3" t="str">
        <v>Münsterlingen</v>
      </c>
      <c r="G1455" s="19">
        <v>4525</v>
      </c>
      <c r="H1455" s="19" t="s">
        <v>4545</v>
      </c>
    </row>
    <row r="1456" spans="1:8" x14ac:dyDescent="0.2">
      <c r="A1456" s="3">
        <v>1717</v>
      </c>
      <c r="B1456" s="3" t="s">
        <v>1573</v>
      </c>
      <c r="C1456" s="3" t="s">
        <v>1573</v>
      </c>
      <c r="D1456" s="3" t="s">
        <v>1285</v>
      </c>
      <c r="E1456" s="3" t="str">
        <v>Tägerwilen</v>
      </c>
      <c r="G1456" s="19">
        <v>4528</v>
      </c>
      <c r="H1456" s="19" t="s">
        <v>4545</v>
      </c>
    </row>
    <row r="1457" spans="1:8" x14ac:dyDescent="0.2">
      <c r="A1457" s="3">
        <v>3185</v>
      </c>
      <c r="B1457" s="3" t="s">
        <v>1574</v>
      </c>
      <c r="C1457" s="3" t="s">
        <v>1575</v>
      </c>
      <c r="D1457" s="3" t="s">
        <v>1285</v>
      </c>
      <c r="E1457" s="3" t="str">
        <v>Wäldi</v>
      </c>
      <c r="G1457" s="19">
        <v>4532</v>
      </c>
      <c r="H1457" s="19" t="s">
        <v>4545</v>
      </c>
    </row>
    <row r="1458" spans="1:8" x14ac:dyDescent="0.2">
      <c r="A1458" s="3">
        <v>1712</v>
      </c>
      <c r="B1458" s="3" t="s">
        <v>1576</v>
      </c>
      <c r="C1458" s="3" t="s">
        <v>1576</v>
      </c>
      <c r="D1458" s="3" t="s">
        <v>1285</v>
      </c>
      <c r="E1458" s="3" t="str">
        <v>Affeltrangen</v>
      </c>
      <c r="G1458" s="19">
        <v>4533</v>
      </c>
      <c r="H1458" s="19" t="s">
        <v>4545</v>
      </c>
    </row>
    <row r="1459" spans="1:8" x14ac:dyDescent="0.2">
      <c r="A1459" s="3">
        <v>1713</v>
      </c>
      <c r="B1459" s="3" t="s">
        <v>1577</v>
      </c>
      <c r="C1459" s="3" t="s">
        <v>1576</v>
      </c>
      <c r="D1459" s="3" t="s">
        <v>1285</v>
      </c>
      <c r="E1459" s="3" t="str">
        <v>Bettwiesen</v>
      </c>
      <c r="G1459" s="19">
        <v>4534</v>
      </c>
      <c r="H1459" s="19" t="s">
        <v>4545</v>
      </c>
    </row>
    <row r="1460" spans="1:8" x14ac:dyDescent="0.2">
      <c r="A1460" s="3">
        <v>1715</v>
      </c>
      <c r="B1460" s="3" t="s">
        <v>1578</v>
      </c>
      <c r="C1460" s="3" t="s">
        <v>1576</v>
      </c>
      <c r="D1460" s="3" t="s">
        <v>1285</v>
      </c>
      <c r="E1460" s="3" t="str">
        <v>Bichelsee-Balterswil</v>
      </c>
      <c r="G1460" s="19">
        <v>4535</v>
      </c>
      <c r="H1460" s="19" t="s">
        <v>4545</v>
      </c>
    </row>
    <row r="1461" spans="1:8" x14ac:dyDescent="0.2">
      <c r="A1461" s="3">
        <v>1734</v>
      </c>
      <c r="B1461" s="3" t="s">
        <v>1579</v>
      </c>
      <c r="C1461" s="3" t="s">
        <v>1579</v>
      </c>
      <c r="D1461" s="3" t="s">
        <v>1285</v>
      </c>
      <c r="E1461" s="3" t="str">
        <v>Braunau</v>
      </c>
      <c r="G1461" s="19">
        <v>4536</v>
      </c>
      <c r="H1461" s="19" t="s">
        <v>4545</v>
      </c>
    </row>
    <row r="1462" spans="1:8" x14ac:dyDescent="0.2">
      <c r="A1462" s="3">
        <v>3182</v>
      </c>
      <c r="B1462" s="3" t="s">
        <v>1580</v>
      </c>
      <c r="C1462" s="3" t="s">
        <v>1580</v>
      </c>
      <c r="D1462" s="3" t="s">
        <v>1285</v>
      </c>
      <c r="E1462" s="3" t="str">
        <v>Eschlikon</v>
      </c>
      <c r="G1462" s="19">
        <v>4537</v>
      </c>
      <c r="H1462" s="19" t="s">
        <v>4545</v>
      </c>
    </row>
    <row r="1463" spans="1:8" x14ac:dyDescent="0.2">
      <c r="A1463" s="3">
        <v>3175</v>
      </c>
      <c r="B1463" s="3" t="s">
        <v>1581</v>
      </c>
      <c r="C1463" s="3" t="s">
        <v>1582</v>
      </c>
      <c r="D1463" s="3" t="s">
        <v>1285</v>
      </c>
      <c r="E1463" s="3" t="str">
        <v>Fischingen</v>
      </c>
      <c r="G1463" s="19">
        <v>4538</v>
      </c>
      <c r="H1463" s="19" t="s">
        <v>4545</v>
      </c>
    </row>
    <row r="1464" spans="1:8" x14ac:dyDescent="0.2">
      <c r="A1464" s="3">
        <v>3184</v>
      </c>
      <c r="B1464" s="3" t="s">
        <v>1583</v>
      </c>
      <c r="C1464" s="3" t="s">
        <v>1582</v>
      </c>
      <c r="D1464" s="3" t="s">
        <v>1285</v>
      </c>
      <c r="E1464" s="3" t="str">
        <v>Lommis</v>
      </c>
      <c r="G1464" s="19">
        <v>4539</v>
      </c>
      <c r="H1464" s="19" t="s">
        <v>4545</v>
      </c>
    </row>
    <row r="1465" spans="1:8" x14ac:dyDescent="0.2">
      <c r="A1465" s="3">
        <v>1616</v>
      </c>
      <c r="B1465" s="3" t="s">
        <v>1584</v>
      </c>
      <c r="C1465" s="3" t="s">
        <v>1584</v>
      </c>
      <c r="D1465" s="3" t="s">
        <v>1285</v>
      </c>
      <c r="E1465" s="3" t="str">
        <v>Münchwilen (TG)</v>
      </c>
      <c r="G1465" s="19">
        <v>4542</v>
      </c>
      <c r="H1465" s="19" t="s">
        <v>4545</v>
      </c>
    </row>
    <row r="1466" spans="1:8" x14ac:dyDescent="0.2">
      <c r="A1466" s="3">
        <v>1617</v>
      </c>
      <c r="B1466" s="3" t="s">
        <v>1585</v>
      </c>
      <c r="C1466" s="3" t="s">
        <v>1584</v>
      </c>
      <c r="D1466" s="3" t="s">
        <v>1285</v>
      </c>
      <c r="E1466" s="3" t="str">
        <v>Rickenbach (TG)</v>
      </c>
      <c r="G1466" s="19">
        <v>4543</v>
      </c>
      <c r="H1466" s="19" t="s">
        <v>4545</v>
      </c>
    </row>
    <row r="1467" spans="1:8" x14ac:dyDescent="0.2">
      <c r="A1467" s="3">
        <v>1615</v>
      </c>
      <c r="B1467" s="3" t="s">
        <v>1586</v>
      </c>
      <c r="C1467" s="3" t="s">
        <v>1586</v>
      </c>
      <c r="D1467" s="3" t="s">
        <v>1285</v>
      </c>
      <c r="E1467" s="3" t="str">
        <v>Schönholzerswilen</v>
      </c>
      <c r="G1467" s="19">
        <v>4552</v>
      </c>
      <c r="H1467" s="19" t="s">
        <v>4545</v>
      </c>
    </row>
    <row r="1468" spans="1:8" x14ac:dyDescent="0.2">
      <c r="A1468" s="3">
        <v>1618</v>
      </c>
      <c r="B1468" s="3" t="s">
        <v>1587</v>
      </c>
      <c r="C1468" s="3" t="s">
        <v>1588</v>
      </c>
      <c r="D1468" s="3" t="s">
        <v>1285</v>
      </c>
      <c r="E1468" s="3" t="str">
        <v>Sirnach</v>
      </c>
      <c r="G1468" s="19">
        <v>4553</v>
      </c>
      <c r="H1468" s="19" t="s">
        <v>4545</v>
      </c>
    </row>
    <row r="1469" spans="1:8" x14ac:dyDescent="0.2">
      <c r="A1469" s="3">
        <v>1619</v>
      </c>
      <c r="B1469" s="3" t="s">
        <v>1589</v>
      </c>
      <c r="C1469" s="3" t="s">
        <v>1588</v>
      </c>
      <c r="D1469" s="3" t="s">
        <v>1285</v>
      </c>
      <c r="E1469" s="3" t="str">
        <v>Tobel-Tägerschen</v>
      </c>
      <c r="G1469" s="19">
        <v>4554</v>
      </c>
      <c r="H1469" s="19" t="s">
        <v>4545</v>
      </c>
    </row>
    <row r="1470" spans="1:8" x14ac:dyDescent="0.2">
      <c r="A1470" s="3">
        <v>1614</v>
      </c>
      <c r="B1470" s="3" t="s">
        <v>1590</v>
      </c>
      <c r="C1470" s="3" t="s">
        <v>1590</v>
      </c>
      <c r="D1470" s="3" t="s">
        <v>1285</v>
      </c>
      <c r="E1470" s="3" t="str">
        <v>Wängi</v>
      </c>
      <c r="G1470" s="19">
        <v>4556</v>
      </c>
      <c r="H1470" s="19" t="s">
        <v>4545</v>
      </c>
    </row>
    <row r="1471" spans="1:8" x14ac:dyDescent="0.2">
      <c r="A1471" s="3">
        <v>1617</v>
      </c>
      <c r="B1471" s="3" t="s">
        <v>1591</v>
      </c>
      <c r="C1471" s="3" t="s">
        <v>1591</v>
      </c>
      <c r="D1471" s="3" t="s">
        <v>1285</v>
      </c>
      <c r="E1471" s="3" t="str">
        <v>Wilen (TG)</v>
      </c>
      <c r="G1471" s="19">
        <v>4557</v>
      </c>
      <c r="H1471" s="19" t="s">
        <v>4545</v>
      </c>
    </row>
    <row r="1472" spans="1:8" x14ac:dyDescent="0.2">
      <c r="A1472" s="3">
        <v>1609</v>
      </c>
      <c r="B1472" s="3" t="s">
        <v>1592</v>
      </c>
      <c r="C1472" s="3" t="s">
        <v>1593</v>
      </c>
      <c r="D1472" s="3" t="s">
        <v>1285</v>
      </c>
      <c r="E1472" s="3" t="str">
        <v>Wuppenau</v>
      </c>
      <c r="G1472" s="19">
        <v>4558</v>
      </c>
      <c r="H1472" s="19" t="s">
        <v>4545</v>
      </c>
    </row>
    <row r="1473" spans="1:8" x14ac:dyDescent="0.2">
      <c r="A1473" s="3">
        <v>1609</v>
      </c>
      <c r="B1473" s="3" t="s">
        <v>1594</v>
      </c>
      <c r="C1473" s="3" t="s">
        <v>1593</v>
      </c>
      <c r="D1473" s="3" t="s">
        <v>1285</v>
      </c>
      <c r="E1473" s="3" t="str">
        <v>Berlingen</v>
      </c>
      <c r="G1473" s="19">
        <v>4562</v>
      </c>
      <c r="H1473" s="19" t="s">
        <v>4545</v>
      </c>
    </row>
    <row r="1474" spans="1:8" x14ac:dyDescent="0.2">
      <c r="A1474" s="3">
        <v>1609</v>
      </c>
      <c r="B1474" s="3" t="s">
        <v>1595</v>
      </c>
      <c r="C1474" s="3" t="s">
        <v>1593</v>
      </c>
      <c r="D1474" s="3" t="s">
        <v>1285</v>
      </c>
      <c r="E1474" s="3" t="str">
        <v>Eschenz</v>
      </c>
      <c r="G1474" s="19">
        <v>4563</v>
      </c>
      <c r="H1474" s="19" t="s">
        <v>4545</v>
      </c>
    </row>
    <row r="1475" spans="1:8" x14ac:dyDescent="0.2">
      <c r="A1475" s="3">
        <v>1623</v>
      </c>
      <c r="B1475" s="3" t="s">
        <v>1596</v>
      </c>
      <c r="C1475" s="3" t="s">
        <v>1596</v>
      </c>
      <c r="D1475" s="3" t="s">
        <v>1285</v>
      </c>
      <c r="E1475" s="3" t="str">
        <v>Herdern</v>
      </c>
      <c r="G1475" s="19">
        <v>4564</v>
      </c>
      <c r="H1475" s="19" t="s">
        <v>4545</v>
      </c>
    </row>
    <row r="1476" spans="1:8" x14ac:dyDescent="0.2">
      <c r="A1476" s="3">
        <v>1699</v>
      </c>
      <c r="B1476" s="3" t="s">
        <v>1597</v>
      </c>
      <c r="C1476" s="3" t="s">
        <v>1598</v>
      </c>
      <c r="D1476" s="3" t="s">
        <v>1285</v>
      </c>
      <c r="E1476" s="3" t="str">
        <v>Homburg</v>
      </c>
      <c r="G1476" s="19">
        <v>4565</v>
      </c>
      <c r="H1476" s="19" t="s">
        <v>4545</v>
      </c>
    </row>
    <row r="1477" spans="1:8" x14ac:dyDescent="0.2">
      <c r="A1477" s="3">
        <v>1699</v>
      </c>
      <c r="B1477" s="3" t="s">
        <v>1599</v>
      </c>
      <c r="C1477" s="3" t="s">
        <v>1598</v>
      </c>
      <c r="D1477" s="3" t="s">
        <v>1285</v>
      </c>
      <c r="E1477" s="3" t="str">
        <v>Hüttwilen</v>
      </c>
      <c r="G1477" s="19">
        <v>4566</v>
      </c>
      <c r="H1477" s="19" t="s">
        <v>4545</v>
      </c>
    </row>
    <row r="1478" spans="1:8" x14ac:dyDescent="0.2">
      <c r="A1478" s="3">
        <v>1699</v>
      </c>
      <c r="B1478" s="3" t="s">
        <v>1600</v>
      </c>
      <c r="C1478" s="3" t="s">
        <v>1598</v>
      </c>
      <c r="D1478" s="3" t="s">
        <v>1285</v>
      </c>
      <c r="E1478" s="3" t="str">
        <v>Mammern</v>
      </c>
      <c r="G1478" s="19">
        <v>4571</v>
      </c>
      <c r="H1478" s="19" t="s">
        <v>4537</v>
      </c>
    </row>
    <row r="1479" spans="1:8" x14ac:dyDescent="0.2">
      <c r="A1479" s="3">
        <v>1611</v>
      </c>
      <c r="B1479" s="3" t="s">
        <v>1601</v>
      </c>
      <c r="C1479" s="3" t="s">
        <v>1602</v>
      </c>
      <c r="D1479" s="3" t="s">
        <v>1285</v>
      </c>
      <c r="E1479" s="3" t="str">
        <v>Müllheim</v>
      </c>
      <c r="G1479" s="19">
        <v>4573</v>
      </c>
      <c r="H1479" s="19" t="s">
        <v>4537</v>
      </c>
    </row>
    <row r="1480" spans="1:8" x14ac:dyDescent="0.2">
      <c r="A1480" s="3">
        <v>1624</v>
      </c>
      <c r="B1480" s="3" t="s">
        <v>1602</v>
      </c>
      <c r="C1480" s="3" t="s">
        <v>1602</v>
      </c>
      <c r="D1480" s="3" t="s">
        <v>1285</v>
      </c>
      <c r="E1480" s="3" t="str">
        <v>Pfyn</v>
      </c>
      <c r="G1480" s="19">
        <v>4574</v>
      </c>
      <c r="H1480" s="19" t="s">
        <v>4537</v>
      </c>
    </row>
    <row r="1481" spans="1:8" x14ac:dyDescent="0.2">
      <c r="A1481" s="3">
        <v>1624</v>
      </c>
      <c r="B1481" s="3" t="s">
        <v>1603</v>
      </c>
      <c r="C1481" s="3" t="s">
        <v>1602</v>
      </c>
      <c r="D1481" s="3" t="s">
        <v>1285</v>
      </c>
      <c r="E1481" s="3" t="str">
        <v>Raperswilen</v>
      </c>
      <c r="G1481" s="19">
        <v>4576</v>
      </c>
      <c r="H1481" s="19" t="s">
        <v>4537</v>
      </c>
    </row>
    <row r="1482" spans="1:8" x14ac:dyDescent="0.2">
      <c r="A1482" s="3">
        <v>1624</v>
      </c>
      <c r="B1482" s="3" t="s">
        <v>1604</v>
      </c>
      <c r="C1482" s="3" t="s">
        <v>1602</v>
      </c>
      <c r="D1482" s="3" t="s">
        <v>1285</v>
      </c>
      <c r="E1482" s="3" t="str">
        <v>Salenstein</v>
      </c>
      <c r="G1482" s="19">
        <v>4577</v>
      </c>
      <c r="H1482" s="19" t="s">
        <v>4537</v>
      </c>
    </row>
    <row r="1483" spans="1:8" x14ac:dyDescent="0.2">
      <c r="A1483" s="3">
        <v>1624</v>
      </c>
      <c r="B1483" s="3" t="s">
        <v>1604</v>
      </c>
      <c r="C1483" s="3" t="s">
        <v>1602</v>
      </c>
      <c r="D1483" s="3" t="s">
        <v>1285</v>
      </c>
      <c r="E1483" s="3" t="str">
        <v>Steckborn</v>
      </c>
      <c r="G1483" s="19">
        <v>4578</v>
      </c>
      <c r="H1483" s="19" t="s">
        <v>4537</v>
      </c>
    </row>
    <row r="1484" spans="1:8" x14ac:dyDescent="0.2">
      <c r="A1484" s="3">
        <v>4622</v>
      </c>
      <c r="B1484" s="3" t="s">
        <v>1605</v>
      </c>
      <c r="C1484" s="3" t="s">
        <v>1605</v>
      </c>
      <c r="D1484" s="3" t="s">
        <v>1606</v>
      </c>
      <c r="E1484" s="3" t="str">
        <v>Wagenhausen</v>
      </c>
      <c r="G1484" s="19">
        <v>4579</v>
      </c>
      <c r="H1484" s="19" t="s">
        <v>4537</v>
      </c>
    </row>
    <row r="1485" spans="1:8" x14ac:dyDescent="0.2">
      <c r="A1485" s="3">
        <v>4624</v>
      </c>
      <c r="B1485" s="3" t="s">
        <v>1607</v>
      </c>
      <c r="C1485" s="3" t="s">
        <v>1607</v>
      </c>
      <c r="D1485" s="3" t="s">
        <v>1606</v>
      </c>
      <c r="E1485" s="3" t="str">
        <v>Amlikon-Bissegg</v>
      </c>
      <c r="G1485" s="19">
        <v>4581</v>
      </c>
      <c r="H1485" s="19" t="s">
        <v>4537</v>
      </c>
    </row>
    <row r="1486" spans="1:8" x14ac:dyDescent="0.2">
      <c r="A1486" s="3">
        <v>4703</v>
      </c>
      <c r="B1486" s="3" t="s">
        <v>1608</v>
      </c>
      <c r="C1486" s="3" t="s">
        <v>1608</v>
      </c>
      <c r="D1486" s="3" t="s">
        <v>1606</v>
      </c>
      <c r="E1486" s="3" t="str">
        <v>Berg (TG)</v>
      </c>
      <c r="G1486" s="19">
        <v>4582</v>
      </c>
      <c r="H1486" s="19" t="s">
        <v>4537</v>
      </c>
    </row>
    <row r="1487" spans="1:8" x14ac:dyDescent="0.2">
      <c r="A1487" s="3">
        <v>4623</v>
      </c>
      <c r="B1487" s="3" t="s">
        <v>1609</v>
      </c>
      <c r="C1487" s="3" t="s">
        <v>1609</v>
      </c>
      <c r="D1487" s="3" t="s">
        <v>1606</v>
      </c>
      <c r="E1487" s="3" t="str">
        <v>Birwinken</v>
      </c>
      <c r="G1487" s="19">
        <v>4583</v>
      </c>
      <c r="H1487" s="19" t="s">
        <v>4537</v>
      </c>
    </row>
    <row r="1488" spans="1:8" x14ac:dyDescent="0.2">
      <c r="A1488" s="3">
        <v>4626</v>
      </c>
      <c r="B1488" s="3" t="s">
        <v>1610</v>
      </c>
      <c r="C1488" s="3" t="s">
        <v>1610</v>
      </c>
      <c r="D1488" s="3" t="s">
        <v>1606</v>
      </c>
      <c r="E1488" s="3" t="str">
        <v>Bürglen (TG)</v>
      </c>
      <c r="G1488" s="19">
        <v>4584</v>
      </c>
      <c r="H1488" s="19" t="s">
        <v>4537</v>
      </c>
    </row>
    <row r="1489" spans="1:8" x14ac:dyDescent="0.2">
      <c r="A1489" s="3">
        <v>4625</v>
      </c>
      <c r="B1489" s="3" t="s">
        <v>1611</v>
      </c>
      <c r="C1489" s="3" t="s">
        <v>1611</v>
      </c>
      <c r="D1489" s="3" t="s">
        <v>1606</v>
      </c>
      <c r="E1489" s="3" t="str">
        <v>Bussnang</v>
      </c>
      <c r="G1489" s="19">
        <v>4585</v>
      </c>
      <c r="H1489" s="19" t="s">
        <v>4537</v>
      </c>
    </row>
    <row r="1490" spans="1:8" x14ac:dyDescent="0.2">
      <c r="A1490" s="3">
        <v>4702</v>
      </c>
      <c r="B1490" s="3" t="s">
        <v>1612</v>
      </c>
      <c r="C1490" s="3" t="s">
        <v>1612</v>
      </c>
      <c r="D1490" s="3" t="s">
        <v>1606</v>
      </c>
      <c r="E1490" s="3" t="str">
        <v>Märstetten</v>
      </c>
      <c r="G1490" s="19">
        <v>4586</v>
      </c>
      <c r="H1490" s="19" t="s">
        <v>4537</v>
      </c>
    </row>
    <row r="1491" spans="1:8" x14ac:dyDescent="0.2">
      <c r="A1491" s="3">
        <v>4628</v>
      </c>
      <c r="B1491" s="3" t="s">
        <v>1613</v>
      </c>
      <c r="C1491" s="3" t="s">
        <v>1613</v>
      </c>
      <c r="D1491" s="3" t="s">
        <v>1606</v>
      </c>
      <c r="E1491" s="3" t="str">
        <v>Weinfelden</v>
      </c>
      <c r="G1491" s="19">
        <v>4587</v>
      </c>
      <c r="H1491" s="19" t="s">
        <v>4537</v>
      </c>
    </row>
    <row r="1492" spans="1:8" x14ac:dyDescent="0.2">
      <c r="A1492" s="3">
        <v>4714</v>
      </c>
      <c r="B1492" s="3" t="s">
        <v>1614</v>
      </c>
      <c r="C1492" s="3" t="s">
        <v>1614</v>
      </c>
      <c r="D1492" s="3" t="s">
        <v>1606</v>
      </c>
      <c r="E1492" s="3" t="str">
        <v>Wigoltingen</v>
      </c>
      <c r="G1492" s="19">
        <v>4588</v>
      </c>
      <c r="H1492" s="19" t="s">
        <v>4537</v>
      </c>
    </row>
    <row r="1493" spans="1:8" x14ac:dyDescent="0.2">
      <c r="A1493" s="3">
        <v>4710</v>
      </c>
      <c r="B1493" s="3" t="s">
        <v>1615</v>
      </c>
      <c r="C1493" s="3" t="s">
        <v>1615</v>
      </c>
      <c r="D1493" s="3" t="s">
        <v>1606</v>
      </c>
      <c r="E1493" s="3" t="str">
        <v>Arbedo-Castione</v>
      </c>
      <c r="G1493" s="19">
        <v>4600</v>
      </c>
      <c r="H1493" s="19" t="s">
        <v>4549</v>
      </c>
    </row>
    <row r="1494" spans="1:8" x14ac:dyDescent="0.2">
      <c r="A1494" s="3">
        <v>4715</v>
      </c>
      <c r="B1494" s="3" t="s">
        <v>1616</v>
      </c>
      <c r="C1494" s="3" t="s">
        <v>1616</v>
      </c>
      <c r="D1494" s="3" t="s">
        <v>1606</v>
      </c>
      <c r="E1494" s="3" t="str">
        <v>Bellinzona</v>
      </c>
      <c r="G1494" s="19">
        <v>4612</v>
      </c>
      <c r="H1494" s="19" t="s">
        <v>4545</v>
      </c>
    </row>
    <row r="1495" spans="1:8" x14ac:dyDescent="0.2">
      <c r="A1495" s="3">
        <v>4718</v>
      </c>
      <c r="B1495" s="3" t="s">
        <v>1617</v>
      </c>
      <c r="C1495" s="3" t="s">
        <v>1618</v>
      </c>
      <c r="D1495" s="3" t="s">
        <v>1606</v>
      </c>
      <c r="E1495" s="3" t="str">
        <v>Cadenazzo</v>
      </c>
      <c r="G1495" s="19">
        <v>4613</v>
      </c>
      <c r="H1495" s="19" t="s">
        <v>4545</v>
      </c>
    </row>
    <row r="1496" spans="1:8" x14ac:dyDescent="0.2">
      <c r="A1496" s="3">
        <v>4712</v>
      </c>
      <c r="B1496" s="3" t="s">
        <v>1619</v>
      </c>
      <c r="C1496" s="3" t="s">
        <v>1619</v>
      </c>
      <c r="D1496" s="3" t="s">
        <v>1606</v>
      </c>
      <c r="E1496" s="3" t="str">
        <v>Isone</v>
      </c>
      <c r="G1496" s="19">
        <v>4614</v>
      </c>
      <c r="H1496" s="19" t="s">
        <v>4545</v>
      </c>
    </row>
    <row r="1497" spans="1:8" x14ac:dyDescent="0.2">
      <c r="A1497" s="3">
        <v>4713</v>
      </c>
      <c r="B1497" s="3" t="s">
        <v>1620</v>
      </c>
      <c r="C1497" s="3" t="s">
        <v>1620</v>
      </c>
      <c r="D1497" s="3" t="s">
        <v>1606</v>
      </c>
      <c r="E1497" s="3" t="str">
        <v>Lumino</v>
      </c>
      <c r="G1497" s="19">
        <v>4615</v>
      </c>
      <c r="H1497" s="19" t="s">
        <v>4545</v>
      </c>
    </row>
    <row r="1498" spans="1:8" x14ac:dyDescent="0.2">
      <c r="A1498" s="3">
        <v>4717</v>
      </c>
      <c r="B1498" s="3" t="s">
        <v>1621</v>
      </c>
      <c r="C1498" s="3" t="s">
        <v>1622</v>
      </c>
      <c r="D1498" s="3" t="s">
        <v>1606</v>
      </c>
      <c r="E1498" s="3" t="str">
        <v>Sant'Antonino</v>
      </c>
      <c r="G1498" s="19">
        <v>4616</v>
      </c>
      <c r="H1498" s="19" t="s">
        <v>4545</v>
      </c>
    </row>
    <row r="1499" spans="1:8" x14ac:dyDescent="0.2">
      <c r="A1499" s="3">
        <v>4719</v>
      </c>
      <c r="B1499" s="3" t="s">
        <v>1623</v>
      </c>
      <c r="C1499" s="3" t="s">
        <v>1622</v>
      </c>
      <c r="D1499" s="3" t="s">
        <v>1606</v>
      </c>
      <c r="E1499" s="3" t="str">
        <v>Acquarossa</v>
      </c>
      <c r="G1499" s="19">
        <v>4617</v>
      </c>
      <c r="H1499" s="19" t="s">
        <v>4545</v>
      </c>
    </row>
    <row r="1500" spans="1:8" x14ac:dyDescent="0.2">
      <c r="A1500" s="3">
        <v>4716</v>
      </c>
      <c r="B1500" s="3" t="s">
        <v>1624</v>
      </c>
      <c r="C1500" s="3" t="s">
        <v>1625</v>
      </c>
      <c r="D1500" s="3" t="s">
        <v>1606</v>
      </c>
      <c r="E1500" s="3" t="str">
        <v>Blenio</v>
      </c>
      <c r="G1500" s="19">
        <v>4618</v>
      </c>
      <c r="H1500" s="19" t="s">
        <v>4545</v>
      </c>
    </row>
    <row r="1501" spans="1:8" x14ac:dyDescent="0.2">
      <c r="A1501" s="3">
        <v>4716</v>
      </c>
      <c r="B1501" s="3" t="s">
        <v>1626</v>
      </c>
      <c r="C1501" s="3" t="s">
        <v>1625</v>
      </c>
      <c r="D1501" s="3" t="s">
        <v>1606</v>
      </c>
      <c r="E1501" s="3" t="str">
        <v>Serravalle</v>
      </c>
      <c r="G1501" s="19">
        <v>4622</v>
      </c>
      <c r="H1501" s="19" t="s">
        <v>4545</v>
      </c>
    </row>
    <row r="1502" spans="1:8" x14ac:dyDescent="0.2">
      <c r="A1502" s="3">
        <v>4585</v>
      </c>
      <c r="B1502" s="3" t="s">
        <v>1627</v>
      </c>
      <c r="C1502" s="3" t="s">
        <v>1627</v>
      </c>
      <c r="D1502" s="3" t="s">
        <v>1606</v>
      </c>
      <c r="E1502" s="3" t="str">
        <v>Airolo</v>
      </c>
      <c r="G1502" s="19">
        <v>4623</v>
      </c>
      <c r="H1502" s="19" t="s">
        <v>4545</v>
      </c>
    </row>
    <row r="1503" spans="1:8" x14ac:dyDescent="0.2">
      <c r="A1503" s="3">
        <v>4571</v>
      </c>
      <c r="B1503" s="3" t="s">
        <v>1628</v>
      </c>
      <c r="C1503" s="3" t="s">
        <v>1629</v>
      </c>
      <c r="D1503" s="3" t="s">
        <v>1606</v>
      </c>
      <c r="E1503" s="3" t="str">
        <v>Bedretto</v>
      </c>
      <c r="G1503" s="19">
        <v>4624</v>
      </c>
      <c r="H1503" s="19" t="s">
        <v>4545</v>
      </c>
    </row>
    <row r="1504" spans="1:8" x14ac:dyDescent="0.2">
      <c r="A1504" s="3">
        <v>4571</v>
      </c>
      <c r="B1504" s="3" t="s">
        <v>1630</v>
      </c>
      <c r="C1504" s="3" t="s">
        <v>1629</v>
      </c>
      <c r="D1504" s="3" t="s">
        <v>1606</v>
      </c>
      <c r="E1504" s="3" t="str">
        <v>Bodio</v>
      </c>
      <c r="G1504" s="19">
        <v>4625</v>
      </c>
      <c r="H1504" s="19" t="s">
        <v>4545</v>
      </c>
    </row>
    <row r="1505" spans="1:8" x14ac:dyDescent="0.2">
      <c r="A1505" s="3">
        <v>4584</v>
      </c>
      <c r="B1505" s="3" t="s">
        <v>1631</v>
      </c>
      <c r="C1505" s="3" t="s">
        <v>1632</v>
      </c>
      <c r="D1505" s="3" t="s">
        <v>1606</v>
      </c>
      <c r="E1505" s="3" t="str">
        <v>Dalpe</v>
      </c>
      <c r="G1505" s="19">
        <v>4626</v>
      </c>
      <c r="H1505" s="19" t="s">
        <v>4545</v>
      </c>
    </row>
    <row r="1506" spans="1:8" x14ac:dyDescent="0.2">
      <c r="A1506" s="3">
        <v>4584</v>
      </c>
      <c r="B1506" s="3" t="s">
        <v>1633</v>
      </c>
      <c r="C1506" s="3" t="s">
        <v>1632</v>
      </c>
      <c r="D1506" s="3" t="s">
        <v>1606</v>
      </c>
      <c r="E1506" s="3" t="str">
        <v>Faido</v>
      </c>
      <c r="G1506" s="19">
        <v>4628</v>
      </c>
      <c r="H1506" s="19" t="s">
        <v>4545</v>
      </c>
    </row>
    <row r="1507" spans="1:8" x14ac:dyDescent="0.2">
      <c r="A1507" s="3">
        <v>3254</v>
      </c>
      <c r="B1507" s="3" t="s">
        <v>1634</v>
      </c>
      <c r="C1507" s="3" t="s">
        <v>1634</v>
      </c>
      <c r="D1507" s="3" t="s">
        <v>1606</v>
      </c>
      <c r="E1507" s="3" t="str">
        <v>Giornico</v>
      </c>
      <c r="G1507" s="19">
        <v>4629</v>
      </c>
      <c r="H1507" s="19" t="s">
        <v>4545</v>
      </c>
    </row>
    <row r="1508" spans="1:8" x14ac:dyDescent="0.2">
      <c r="A1508" s="3">
        <v>3254</v>
      </c>
      <c r="B1508" s="3" t="s">
        <v>1635</v>
      </c>
      <c r="C1508" s="3" t="s">
        <v>1634</v>
      </c>
      <c r="D1508" s="3" t="s">
        <v>1606</v>
      </c>
      <c r="E1508" s="3" t="str">
        <v>Personico</v>
      </c>
      <c r="G1508" s="19">
        <v>4632</v>
      </c>
      <c r="H1508" s="19" t="s">
        <v>4549</v>
      </c>
    </row>
    <row r="1509" spans="1:8" x14ac:dyDescent="0.2">
      <c r="A1509" s="3">
        <v>3307</v>
      </c>
      <c r="B1509" s="3" t="s">
        <v>1636</v>
      </c>
      <c r="C1509" s="3" t="s">
        <v>1634</v>
      </c>
      <c r="D1509" s="3" t="s">
        <v>1606</v>
      </c>
      <c r="E1509" s="3" t="str">
        <v>Pollegio</v>
      </c>
      <c r="G1509" s="19">
        <v>4633</v>
      </c>
      <c r="H1509" s="19" t="s">
        <v>4549</v>
      </c>
    </row>
    <row r="1510" spans="1:8" x14ac:dyDescent="0.2">
      <c r="A1510" s="3">
        <v>4588</v>
      </c>
      <c r="B1510" s="3" t="s">
        <v>1637</v>
      </c>
      <c r="C1510" s="3" t="s">
        <v>1634</v>
      </c>
      <c r="D1510" s="3" t="s">
        <v>1606</v>
      </c>
      <c r="E1510" s="3" t="str">
        <v>Prato (Leventina)</v>
      </c>
      <c r="G1510" s="19">
        <v>4634</v>
      </c>
      <c r="H1510" s="19" t="s">
        <v>4542</v>
      </c>
    </row>
    <row r="1511" spans="1:8" x14ac:dyDescent="0.2">
      <c r="A1511" s="3">
        <v>3253</v>
      </c>
      <c r="B1511" s="3" t="s">
        <v>1638</v>
      </c>
      <c r="C1511" s="3" t="s">
        <v>1638</v>
      </c>
      <c r="D1511" s="3" t="s">
        <v>1606</v>
      </c>
      <c r="E1511" s="3" t="str">
        <v>Quinto</v>
      </c>
      <c r="G1511" s="19">
        <v>4652</v>
      </c>
      <c r="H1511" s="19" t="s">
        <v>4549</v>
      </c>
    </row>
    <row r="1512" spans="1:8" x14ac:dyDescent="0.2">
      <c r="A1512" s="3">
        <v>4588</v>
      </c>
      <c r="B1512" s="3" t="s">
        <v>1639</v>
      </c>
      <c r="C1512" s="3" t="s">
        <v>1639</v>
      </c>
      <c r="D1512" s="3" t="s">
        <v>1606</v>
      </c>
      <c r="E1512" s="3" t="str">
        <v>Ascona</v>
      </c>
      <c r="G1512" s="19">
        <v>4653</v>
      </c>
      <c r="H1512" s="19" t="s">
        <v>4549</v>
      </c>
    </row>
    <row r="1513" spans="1:8" x14ac:dyDescent="0.2">
      <c r="A1513" s="3">
        <v>4574</v>
      </c>
      <c r="B1513" s="3" t="s">
        <v>1640</v>
      </c>
      <c r="C1513" s="3" t="s">
        <v>1641</v>
      </c>
      <c r="D1513" s="3" t="s">
        <v>1606</v>
      </c>
      <c r="E1513" s="3" t="str">
        <v>Brione sopra Minusio</v>
      </c>
      <c r="G1513" s="19">
        <v>4654</v>
      </c>
      <c r="H1513" s="19" t="s">
        <v>4549</v>
      </c>
    </row>
    <row r="1514" spans="1:8" x14ac:dyDescent="0.2">
      <c r="A1514" s="3">
        <v>4574</v>
      </c>
      <c r="B1514" s="3" t="s">
        <v>1642</v>
      </c>
      <c r="C1514" s="3" t="s">
        <v>1641</v>
      </c>
      <c r="D1514" s="3" t="s">
        <v>1606</v>
      </c>
      <c r="E1514" s="3" t="str">
        <v>Brissago</v>
      </c>
      <c r="G1514" s="19">
        <v>4655</v>
      </c>
      <c r="H1514" s="19" t="s">
        <v>4549</v>
      </c>
    </row>
    <row r="1515" spans="1:8" x14ac:dyDescent="0.2">
      <c r="A1515" s="3">
        <v>4576</v>
      </c>
      <c r="B1515" s="3" t="s">
        <v>1643</v>
      </c>
      <c r="C1515" s="3" t="s">
        <v>1644</v>
      </c>
      <c r="D1515" s="3" t="s">
        <v>1606</v>
      </c>
      <c r="E1515" s="3" t="str">
        <v>Gordola</v>
      </c>
      <c r="G1515" s="19">
        <v>4656</v>
      </c>
      <c r="H1515" s="19" t="s">
        <v>4549</v>
      </c>
    </row>
    <row r="1516" spans="1:8" x14ac:dyDescent="0.2">
      <c r="A1516" s="3">
        <v>4577</v>
      </c>
      <c r="B1516" s="3" t="s">
        <v>1645</v>
      </c>
      <c r="C1516" s="3" t="s">
        <v>1644</v>
      </c>
      <c r="D1516" s="3" t="s">
        <v>1606</v>
      </c>
      <c r="E1516" s="3" t="str">
        <v>Lavertezzo</v>
      </c>
      <c r="G1516" s="19">
        <v>4657</v>
      </c>
      <c r="H1516" s="19" t="s">
        <v>4549</v>
      </c>
    </row>
    <row r="1517" spans="1:8" x14ac:dyDescent="0.2">
      <c r="A1517" s="3">
        <v>4578</v>
      </c>
      <c r="B1517" s="3" t="s">
        <v>1646</v>
      </c>
      <c r="C1517" s="3" t="s">
        <v>1644</v>
      </c>
      <c r="D1517" s="3" t="s">
        <v>1606</v>
      </c>
      <c r="E1517" s="3" t="str">
        <v>Locarno</v>
      </c>
      <c r="G1517" s="19">
        <v>4658</v>
      </c>
      <c r="H1517" s="19" t="s">
        <v>4549</v>
      </c>
    </row>
    <row r="1518" spans="1:8" x14ac:dyDescent="0.2">
      <c r="A1518" s="3">
        <v>4579</v>
      </c>
      <c r="B1518" s="3" t="s">
        <v>1647</v>
      </c>
      <c r="C1518" s="3" t="s">
        <v>1644</v>
      </c>
      <c r="D1518" s="3" t="s">
        <v>1606</v>
      </c>
      <c r="E1518" s="3" t="str">
        <v>Losone</v>
      </c>
      <c r="G1518" s="19">
        <v>4663</v>
      </c>
      <c r="H1518" s="19" t="s">
        <v>4545</v>
      </c>
    </row>
    <row r="1519" spans="1:8" x14ac:dyDescent="0.2">
      <c r="A1519" s="3">
        <v>4581</v>
      </c>
      <c r="B1519" s="3" t="s">
        <v>1648</v>
      </c>
      <c r="C1519" s="3" t="s">
        <v>1644</v>
      </c>
      <c r="D1519" s="3" t="s">
        <v>1606</v>
      </c>
      <c r="E1519" s="3" t="str">
        <v>Mergoscia</v>
      </c>
      <c r="G1519" s="19">
        <v>4665</v>
      </c>
      <c r="H1519" s="19" t="s">
        <v>4549</v>
      </c>
    </row>
    <row r="1520" spans="1:8" x14ac:dyDescent="0.2">
      <c r="A1520" s="3">
        <v>4582</v>
      </c>
      <c r="B1520" s="3" t="s">
        <v>1649</v>
      </c>
      <c r="C1520" s="3" t="s">
        <v>1644</v>
      </c>
      <c r="D1520" s="3" t="s">
        <v>1606</v>
      </c>
      <c r="E1520" s="3" t="str">
        <v>Minusio</v>
      </c>
      <c r="G1520" s="19">
        <v>4702</v>
      </c>
      <c r="H1520" s="19" t="s">
        <v>4545</v>
      </c>
    </row>
    <row r="1521" spans="1:8" x14ac:dyDescent="0.2">
      <c r="A1521" s="3">
        <v>4583</v>
      </c>
      <c r="B1521" s="3" t="s">
        <v>1650</v>
      </c>
      <c r="C1521" s="3" t="s">
        <v>1644</v>
      </c>
      <c r="D1521" s="3" t="s">
        <v>1606</v>
      </c>
      <c r="E1521" s="3" t="str">
        <v>Muralto</v>
      </c>
      <c r="G1521" s="19">
        <v>4703</v>
      </c>
      <c r="H1521" s="19" t="s">
        <v>4545</v>
      </c>
    </row>
    <row r="1522" spans="1:8" x14ac:dyDescent="0.2">
      <c r="A1522" s="3">
        <v>4583</v>
      </c>
      <c r="B1522" s="3" t="s">
        <v>1651</v>
      </c>
      <c r="C1522" s="3" t="s">
        <v>1644</v>
      </c>
      <c r="D1522" s="3" t="s">
        <v>1606</v>
      </c>
      <c r="E1522" s="3" t="str">
        <v>Orselina</v>
      </c>
      <c r="G1522" s="19">
        <v>4704</v>
      </c>
      <c r="H1522" s="19" t="s">
        <v>4545</v>
      </c>
    </row>
    <row r="1523" spans="1:8" x14ac:dyDescent="0.2">
      <c r="A1523" s="3">
        <v>4586</v>
      </c>
      <c r="B1523" s="3" t="s">
        <v>1652</v>
      </c>
      <c r="C1523" s="3" t="s">
        <v>1644</v>
      </c>
      <c r="D1523" s="3" t="s">
        <v>1606</v>
      </c>
      <c r="E1523" s="3" t="str">
        <v>Ronco sopra Ascona</v>
      </c>
      <c r="G1523" s="19">
        <v>4710</v>
      </c>
      <c r="H1523" s="19" t="s">
        <v>4542</v>
      </c>
    </row>
    <row r="1524" spans="1:8" x14ac:dyDescent="0.2">
      <c r="A1524" s="3">
        <v>4587</v>
      </c>
      <c r="B1524" s="3" t="s">
        <v>1653</v>
      </c>
      <c r="C1524" s="3" t="s">
        <v>1644</v>
      </c>
      <c r="D1524" s="3" t="s">
        <v>1606</v>
      </c>
      <c r="E1524" s="3" t="str">
        <v>Tenero-Contra</v>
      </c>
      <c r="G1524" s="19">
        <v>4712</v>
      </c>
      <c r="H1524" s="19" t="s">
        <v>4542</v>
      </c>
    </row>
    <row r="1525" spans="1:8" x14ac:dyDescent="0.2">
      <c r="A1525" s="3">
        <v>4588</v>
      </c>
      <c r="B1525" s="3" t="s">
        <v>1654</v>
      </c>
      <c r="C1525" s="3" t="s">
        <v>1644</v>
      </c>
      <c r="D1525" s="3" t="s">
        <v>1606</v>
      </c>
      <c r="E1525" s="3" t="str">
        <v>Onsernone</v>
      </c>
      <c r="G1525" s="19">
        <v>4713</v>
      </c>
      <c r="H1525" s="19" t="s">
        <v>4542</v>
      </c>
    </row>
    <row r="1526" spans="1:8" x14ac:dyDescent="0.2">
      <c r="A1526" s="3">
        <v>4112</v>
      </c>
      <c r="B1526" s="3" t="s">
        <v>1655</v>
      </c>
      <c r="C1526" s="3" t="s">
        <v>1655</v>
      </c>
      <c r="D1526" s="3" t="s">
        <v>1606</v>
      </c>
      <c r="E1526" s="3" t="str">
        <v>Cugnasco-Gerra</v>
      </c>
      <c r="G1526" s="19">
        <v>4714</v>
      </c>
      <c r="H1526" s="19" t="s">
        <v>4542</v>
      </c>
    </row>
    <row r="1527" spans="1:8" x14ac:dyDescent="0.2">
      <c r="A1527" s="3">
        <v>4413</v>
      </c>
      <c r="B1527" s="3" t="s">
        <v>1656</v>
      </c>
      <c r="C1527" s="3" t="s">
        <v>1657</v>
      </c>
      <c r="D1527" s="3" t="s">
        <v>1606</v>
      </c>
      <c r="E1527" s="3" t="str">
        <v>Agno</v>
      </c>
      <c r="G1527" s="19">
        <v>4715</v>
      </c>
      <c r="H1527" s="19" t="s">
        <v>4542</v>
      </c>
    </row>
    <row r="1528" spans="1:8" x14ac:dyDescent="0.2">
      <c r="A1528" s="3">
        <v>4143</v>
      </c>
      <c r="B1528" s="3" t="s">
        <v>1658</v>
      </c>
      <c r="C1528" s="3" t="s">
        <v>1658</v>
      </c>
      <c r="D1528" s="3" t="s">
        <v>1606</v>
      </c>
      <c r="E1528" s="3" t="str">
        <v>Aranno</v>
      </c>
      <c r="G1528" s="19">
        <v>4716</v>
      </c>
      <c r="H1528" s="19" t="s">
        <v>4542</v>
      </c>
    </row>
    <row r="1529" spans="1:8" x14ac:dyDescent="0.2">
      <c r="A1529" s="3">
        <v>4145</v>
      </c>
      <c r="B1529" s="3" t="s">
        <v>1659</v>
      </c>
      <c r="C1529" s="3" t="s">
        <v>1659</v>
      </c>
      <c r="D1529" s="3" t="s">
        <v>1606</v>
      </c>
      <c r="E1529" s="3" t="str">
        <v>Arogno</v>
      </c>
      <c r="G1529" s="19">
        <v>4717</v>
      </c>
      <c r="H1529" s="19" t="s">
        <v>4542</v>
      </c>
    </row>
    <row r="1530" spans="1:8" x14ac:dyDescent="0.2">
      <c r="A1530" s="3">
        <v>4146</v>
      </c>
      <c r="B1530" s="3" t="s">
        <v>1660</v>
      </c>
      <c r="C1530" s="3" t="s">
        <v>1660</v>
      </c>
      <c r="D1530" s="3" t="s">
        <v>1606</v>
      </c>
      <c r="E1530" s="3" t="str">
        <v>Astano</v>
      </c>
      <c r="G1530" s="19">
        <v>4718</v>
      </c>
      <c r="H1530" s="19" t="s">
        <v>4542</v>
      </c>
    </row>
    <row r="1531" spans="1:8" x14ac:dyDescent="0.2">
      <c r="A1531" s="3">
        <v>4112</v>
      </c>
      <c r="B1531" s="3" t="s">
        <v>1661</v>
      </c>
      <c r="C1531" s="3" t="s">
        <v>1662</v>
      </c>
      <c r="D1531" s="3" t="s">
        <v>1606</v>
      </c>
      <c r="E1531" s="3" t="str">
        <v>Bedano</v>
      </c>
      <c r="G1531" s="19">
        <v>4719</v>
      </c>
      <c r="H1531" s="19" t="s">
        <v>4542</v>
      </c>
    </row>
    <row r="1532" spans="1:8" x14ac:dyDescent="0.2">
      <c r="A1532" s="3">
        <v>4114</v>
      </c>
      <c r="B1532" s="3" t="s">
        <v>1663</v>
      </c>
      <c r="C1532" s="3" t="s">
        <v>1662</v>
      </c>
      <c r="D1532" s="3" t="s">
        <v>1606</v>
      </c>
      <c r="E1532" s="3" t="str">
        <v>Bedigliora</v>
      </c>
      <c r="G1532" s="19">
        <v>4800</v>
      </c>
      <c r="H1532" s="19" t="s">
        <v>4549</v>
      </c>
    </row>
    <row r="1533" spans="1:8" x14ac:dyDescent="0.2">
      <c r="A1533" s="3">
        <v>4115</v>
      </c>
      <c r="B1533" s="3" t="s">
        <v>1664</v>
      </c>
      <c r="C1533" s="3" t="s">
        <v>1665</v>
      </c>
      <c r="D1533" s="3" t="s">
        <v>1606</v>
      </c>
      <c r="E1533" s="3" t="str">
        <v>Bioggio</v>
      </c>
      <c r="G1533" s="19">
        <v>4802</v>
      </c>
      <c r="H1533" s="19" t="s">
        <v>4545</v>
      </c>
    </row>
    <row r="1534" spans="1:8" x14ac:dyDescent="0.2">
      <c r="A1534" s="3">
        <v>4116</v>
      </c>
      <c r="B1534" s="3" t="s">
        <v>1666</v>
      </c>
      <c r="C1534" s="3" t="s">
        <v>1665</v>
      </c>
      <c r="D1534" s="3" t="s">
        <v>1606</v>
      </c>
      <c r="E1534" s="3" t="str">
        <v>Bissone</v>
      </c>
      <c r="G1534" s="19">
        <v>4803</v>
      </c>
      <c r="H1534" s="19" t="s">
        <v>4545</v>
      </c>
    </row>
    <row r="1535" spans="1:8" x14ac:dyDescent="0.2">
      <c r="A1535" s="3">
        <v>4412</v>
      </c>
      <c r="B1535" s="3" t="s">
        <v>1667</v>
      </c>
      <c r="C1535" s="3" t="s">
        <v>1668</v>
      </c>
      <c r="D1535" s="3" t="s">
        <v>1606</v>
      </c>
      <c r="E1535" s="3" t="str">
        <v>Brusino Arsizio</v>
      </c>
      <c r="G1535" s="19">
        <v>4805</v>
      </c>
      <c r="H1535" s="19" t="s">
        <v>4545</v>
      </c>
    </row>
    <row r="1536" spans="1:8" x14ac:dyDescent="0.2">
      <c r="A1536" s="3">
        <v>4421</v>
      </c>
      <c r="B1536" s="3" t="s">
        <v>1669</v>
      </c>
      <c r="C1536" s="3" t="s">
        <v>1668</v>
      </c>
      <c r="D1536" s="3" t="s">
        <v>1606</v>
      </c>
      <c r="E1536" s="3" t="str">
        <v>Cademario</v>
      </c>
      <c r="G1536" s="19">
        <v>4806</v>
      </c>
      <c r="H1536" s="19" t="s">
        <v>4549</v>
      </c>
    </row>
    <row r="1537" spans="1:8" x14ac:dyDescent="0.2">
      <c r="A1537" s="3">
        <v>4118</v>
      </c>
      <c r="B1537" s="3" t="s">
        <v>1670</v>
      </c>
      <c r="C1537" s="3" t="s">
        <v>1670</v>
      </c>
      <c r="D1537" s="3" t="s">
        <v>1606</v>
      </c>
      <c r="E1537" s="3" t="str">
        <v>Cadempino</v>
      </c>
      <c r="G1537" s="19">
        <v>4812</v>
      </c>
      <c r="H1537" s="19" t="s">
        <v>4549</v>
      </c>
    </row>
    <row r="1538" spans="1:8" x14ac:dyDescent="0.2">
      <c r="A1538" s="3">
        <v>4206</v>
      </c>
      <c r="B1538" s="3" t="s">
        <v>1671</v>
      </c>
      <c r="C1538" s="3" t="s">
        <v>1672</v>
      </c>
      <c r="D1538" s="3" t="s">
        <v>1606</v>
      </c>
      <c r="E1538" s="3" t="str">
        <v>Canobbio</v>
      </c>
      <c r="G1538" s="19">
        <v>4813</v>
      </c>
      <c r="H1538" s="19" t="s">
        <v>4549</v>
      </c>
    </row>
    <row r="1539" spans="1:8" x14ac:dyDescent="0.2">
      <c r="A1539" s="3">
        <v>4108</v>
      </c>
      <c r="B1539" s="3" t="s">
        <v>1673</v>
      </c>
      <c r="C1539" s="3" t="s">
        <v>1673</v>
      </c>
      <c r="D1539" s="3" t="s">
        <v>1606</v>
      </c>
      <c r="E1539" s="3" t="str">
        <v>Caslano</v>
      </c>
      <c r="G1539" s="19">
        <v>4814</v>
      </c>
      <c r="H1539" s="19" t="s">
        <v>4549</v>
      </c>
    </row>
    <row r="1540" spans="1:8" x14ac:dyDescent="0.2">
      <c r="A1540" s="3">
        <v>4633</v>
      </c>
      <c r="B1540" s="3" t="s">
        <v>1674</v>
      </c>
      <c r="C1540" s="3" t="s">
        <v>1675</v>
      </c>
      <c r="D1540" s="3" t="s">
        <v>1606</v>
      </c>
      <c r="E1540" s="3" t="str">
        <v>Comano</v>
      </c>
      <c r="G1540" s="19">
        <v>4852</v>
      </c>
      <c r="H1540" s="19" t="s">
        <v>4545</v>
      </c>
    </row>
    <row r="1541" spans="1:8" x14ac:dyDescent="0.2">
      <c r="A1541" s="3">
        <v>4468</v>
      </c>
      <c r="B1541" s="3" t="s">
        <v>1676</v>
      </c>
      <c r="C1541" s="3" t="s">
        <v>1676</v>
      </c>
      <c r="D1541" s="3" t="s">
        <v>1606</v>
      </c>
      <c r="E1541" s="3" t="str">
        <v>Cureglia</v>
      </c>
      <c r="G1541" s="19">
        <v>4853</v>
      </c>
      <c r="H1541" s="19" t="s">
        <v>4545</v>
      </c>
    </row>
    <row r="1542" spans="1:8" x14ac:dyDescent="0.2">
      <c r="A1542" s="3">
        <v>4654</v>
      </c>
      <c r="B1542" s="3" t="s">
        <v>1677</v>
      </c>
      <c r="C1542" s="3" t="s">
        <v>1677</v>
      </c>
      <c r="D1542" s="3" t="s">
        <v>1606</v>
      </c>
      <c r="E1542" s="3" t="str">
        <v>Curio</v>
      </c>
      <c r="G1542" s="19">
        <v>4856</v>
      </c>
      <c r="H1542" s="19" t="s">
        <v>4545</v>
      </c>
    </row>
    <row r="1543" spans="1:8" x14ac:dyDescent="0.2">
      <c r="A1543" s="3">
        <v>5013</v>
      </c>
      <c r="B1543" s="3" t="s">
        <v>1678</v>
      </c>
      <c r="C1543" s="3" t="s">
        <v>1678</v>
      </c>
      <c r="D1543" s="3" t="s">
        <v>1606</v>
      </c>
      <c r="E1543" s="3" t="str">
        <v>Grancia</v>
      </c>
      <c r="G1543" s="19">
        <v>4900</v>
      </c>
      <c r="H1543" s="19" t="s">
        <v>4545</v>
      </c>
    </row>
    <row r="1544" spans="1:8" x14ac:dyDescent="0.2">
      <c r="A1544" s="3">
        <v>4653</v>
      </c>
      <c r="B1544" s="3" t="s">
        <v>1679</v>
      </c>
      <c r="C1544" s="3" t="s">
        <v>1679</v>
      </c>
      <c r="D1544" s="3" t="s">
        <v>1606</v>
      </c>
      <c r="E1544" s="3" t="str">
        <v>Gravesano</v>
      </c>
      <c r="G1544" s="19">
        <v>4911</v>
      </c>
      <c r="H1544" s="19" t="s">
        <v>4545</v>
      </c>
    </row>
    <row r="1545" spans="1:8" x14ac:dyDescent="0.2">
      <c r="A1545" s="3">
        <v>4655</v>
      </c>
      <c r="B1545" s="3" t="s">
        <v>1680</v>
      </c>
      <c r="C1545" s="3" t="s">
        <v>1680</v>
      </c>
      <c r="D1545" s="3" t="s">
        <v>1606</v>
      </c>
      <c r="E1545" s="3" t="str">
        <v>Lamone</v>
      </c>
      <c r="G1545" s="19">
        <v>4912</v>
      </c>
      <c r="H1545" s="19" t="s">
        <v>4545</v>
      </c>
    </row>
    <row r="1546" spans="1:8" x14ac:dyDescent="0.2">
      <c r="A1546" s="3">
        <v>4655</v>
      </c>
      <c r="B1546" s="3" t="s">
        <v>1681</v>
      </c>
      <c r="C1546" s="3" t="s">
        <v>1680</v>
      </c>
      <c r="D1546" s="3" t="s">
        <v>1606</v>
      </c>
      <c r="E1546" s="3" t="str">
        <v>Lugano</v>
      </c>
      <c r="G1546" s="19">
        <v>4913</v>
      </c>
      <c r="H1546" s="19" t="s">
        <v>4545</v>
      </c>
    </row>
    <row r="1547" spans="1:8" x14ac:dyDescent="0.2">
      <c r="A1547" s="3">
        <v>4632</v>
      </c>
      <c r="B1547" s="3" t="s">
        <v>1682</v>
      </c>
      <c r="C1547" s="3" t="s">
        <v>1682</v>
      </c>
      <c r="D1547" s="3" t="s">
        <v>1606</v>
      </c>
      <c r="E1547" s="3" t="str">
        <v>Magliaso</v>
      </c>
      <c r="G1547" s="19">
        <v>4914</v>
      </c>
      <c r="H1547" s="19" t="s">
        <v>4545</v>
      </c>
    </row>
    <row r="1548" spans="1:8" x14ac:dyDescent="0.2">
      <c r="A1548" s="3">
        <v>4652</v>
      </c>
      <c r="B1548" s="3" t="s">
        <v>1683</v>
      </c>
      <c r="C1548" s="3" t="s">
        <v>1683</v>
      </c>
      <c r="D1548" s="3" t="s">
        <v>1606</v>
      </c>
      <c r="E1548" s="3" t="str">
        <v>Manno</v>
      </c>
      <c r="G1548" s="19">
        <v>4915</v>
      </c>
      <c r="H1548" s="19" t="s">
        <v>4545</v>
      </c>
    </row>
    <row r="1549" spans="1:8" x14ac:dyDescent="0.2">
      <c r="A1549" s="3">
        <v>4634</v>
      </c>
      <c r="B1549" s="3" t="s">
        <v>1684</v>
      </c>
      <c r="C1549" s="3" t="s">
        <v>1685</v>
      </c>
      <c r="D1549" s="3" t="s">
        <v>1606</v>
      </c>
      <c r="E1549" s="3" t="str">
        <v>Massagno</v>
      </c>
      <c r="G1549" s="19">
        <v>4916</v>
      </c>
      <c r="H1549" s="19" t="s">
        <v>4545</v>
      </c>
    </row>
    <row r="1550" spans="1:8" x14ac:dyDescent="0.2">
      <c r="A1550" s="3">
        <v>5015</v>
      </c>
      <c r="B1550" s="3" t="s">
        <v>1686</v>
      </c>
      <c r="C1550" s="3" t="s">
        <v>1687</v>
      </c>
      <c r="D1550" s="3" t="s">
        <v>1606</v>
      </c>
      <c r="E1550" s="3" t="str">
        <v>Melide</v>
      </c>
      <c r="G1550" s="19">
        <v>4917</v>
      </c>
      <c r="H1550" s="19" t="s">
        <v>4545</v>
      </c>
    </row>
    <row r="1551" spans="1:8" x14ac:dyDescent="0.2">
      <c r="A1551" s="3">
        <v>4556</v>
      </c>
      <c r="B1551" s="3" t="s">
        <v>1688</v>
      </c>
      <c r="C1551" s="3" t="s">
        <v>1689</v>
      </c>
      <c r="D1551" s="3" t="s">
        <v>1606</v>
      </c>
      <c r="E1551" s="3" t="str">
        <v>Mezzovico-Vira</v>
      </c>
      <c r="G1551" s="19">
        <v>4919</v>
      </c>
      <c r="H1551" s="19" t="s">
        <v>4545</v>
      </c>
    </row>
    <row r="1552" spans="1:8" x14ac:dyDescent="0.2">
      <c r="A1552" s="3">
        <v>4556</v>
      </c>
      <c r="B1552" s="3" t="s">
        <v>1690</v>
      </c>
      <c r="C1552" s="3" t="s">
        <v>1689</v>
      </c>
      <c r="D1552" s="3" t="s">
        <v>1606</v>
      </c>
      <c r="E1552" s="3" t="str">
        <v>Miglieglia</v>
      </c>
      <c r="G1552" s="19">
        <v>4922</v>
      </c>
      <c r="H1552" s="19" t="s">
        <v>4545</v>
      </c>
    </row>
    <row r="1553" spans="1:8" x14ac:dyDescent="0.2">
      <c r="A1553" s="3">
        <v>4556</v>
      </c>
      <c r="B1553" s="3" t="s">
        <v>1691</v>
      </c>
      <c r="C1553" s="3" t="s">
        <v>1689</v>
      </c>
      <c r="D1553" s="3" t="s">
        <v>1606</v>
      </c>
      <c r="E1553" s="3" t="str">
        <v>Morcote</v>
      </c>
      <c r="G1553" s="19">
        <v>4923</v>
      </c>
      <c r="H1553" s="19" t="s">
        <v>4545</v>
      </c>
    </row>
    <row r="1554" spans="1:8" x14ac:dyDescent="0.2">
      <c r="A1554" s="3">
        <v>4562</v>
      </c>
      <c r="B1554" s="3" t="s">
        <v>1692</v>
      </c>
      <c r="C1554" s="3" t="s">
        <v>1692</v>
      </c>
      <c r="D1554" s="3" t="s">
        <v>1606</v>
      </c>
      <c r="E1554" s="3" t="str">
        <v>Muzzano</v>
      </c>
      <c r="G1554" s="19">
        <v>4924</v>
      </c>
      <c r="H1554" s="19" t="s">
        <v>4545</v>
      </c>
    </row>
    <row r="1555" spans="1:8" x14ac:dyDescent="0.2">
      <c r="A1555" s="3">
        <v>4556</v>
      </c>
      <c r="B1555" s="3" t="s">
        <v>1693</v>
      </c>
      <c r="C1555" s="3" t="s">
        <v>1693</v>
      </c>
      <c r="D1555" s="3" t="s">
        <v>1606</v>
      </c>
      <c r="E1555" s="3" t="str">
        <v>Neggio</v>
      </c>
      <c r="G1555" s="19">
        <v>4932</v>
      </c>
      <c r="H1555" s="19" t="s">
        <v>4545</v>
      </c>
    </row>
    <row r="1556" spans="1:8" x14ac:dyDescent="0.2">
      <c r="A1556" s="3">
        <v>4543</v>
      </c>
      <c r="B1556" s="3" t="s">
        <v>1694</v>
      </c>
      <c r="C1556" s="3" t="s">
        <v>1694</v>
      </c>
      <c r="D1556" s="3" t="s">
        <v>1606</v>
      </c>
      <c r="E1556" s="3" t="str">
        <v>Novaggio</v>
      </c>
      <c r="G1556" s="19">
        <v>4933</v>
      </c>
      <c r="H1556" s="19" t="s">
        <v>4545</v>
      </c>
    </row>
    <row r="1557" spans="1:8" x14ac:dyDescent="0.2">
      <c r="A1557" s="3">
        <v>4552</v>
      </c>
      <c r="B1557" s="3" t="s">
        <v>1695</v>
      </c>
      <c r="C1557" s="3" t="s">
        <v>1695</v>
      </c>
      <c r="D1557" s="3" t="s">
        <v>1606</v>
      </c>
      <c r="E1557" s="3" t="str">
        <v>Origlio</v>
      </c>
      <c r="G1557" s="19">
        <v>4934</v>
      </c>
      <c r="H1557" s="19" t="s">
        <v>4545</v>
      </c>
    </row>
    <row r="1558" spans="1:8" x14ac:dyDescent="0.2">
      <c r="A1558" s="3">
        <v>4554</v>
      </c>
      <c r="B1558" s="3" t="s">
        <v>1696</v>
      </c>
      <c r="C1558" s="3" t="s">
        <v>1696</v>
      </c>
      <c r="D1558" s="3" t="s">
        <v>1606</v>
      </c>
      <c r="E1558" s="3" t="str">
        <v>Paradiso</v>
      </c>
      <c r="G1558" s="19">
        <v>4935</v>
      </c>
      <c r="H1558" s="19" t="s">
        <v>4545</v>
      </c>
    </row>
    <row r="1559" spans="1:8" x14ac:dyDescent="0.2">
      <c r="A1559" s="3">
        <v>4563</v>
      </c>
      <c r="B1559" s="3" t="s">
        <v>1697</v>
      </c>
      <c r="C1559" s="3" t="s">
        <v>1697</v>
      </c>
      <c r="D1559" s="3" t="s">
        <v>1606</v>
      </c>
      <c r="E1559" s="3" t="str">
        <v>Ponte Capriasca</v>
      </c>
      <c r="G1559" s="19">
        <v>4936</v>
      </c>
      <c r="H1559" s="19" t="s">
        <v>4545</v>
      </c>
    </row>
    <row r="1560" spans="1:8" x14ac:dyDescent="0.2">
      <c r="A1560" s="3">
        <v>4566</v>
      </c>
      <c r="B1560" s="3" t="s">
        <v>1698</v>
      </c>
      <c r="C1560" s="3" t="s">
        <v>1698</v>
      </c>
      <c r="D1560" s="3" t="s">
        <v>1606</v>
      </c>
      <c r="E1560" s="3" t="str">
        <v>Porza</v>
      </c>
      <c r="G1560" s="19">
        <v>4937</v>
      </c>
      <c r="H1560" s="19" t="s">
        <v>4545</v>
      </c>
    </row>
    <row r="1561" spans="1:8" x14ac:dyDescent="0.2">
      <c r="A1561" s="3">
        <v>4557</v>
      </c>
      <c r="B1561" s="3" t="s">
        <v>1699</v>
      </c>
      <c r="C1561" s="3" t="s">
        <v>1699</v>
      </c>
      <c r="D1561" s="3" t="s">
        <v>1606</v>
      </c>
      <c r="E1561" s="3" t="str">
        <v>Pura</v>
      </c>
      <c r="G1561" s="19">
        <v>4938</v>
      </c>
      <c r="H1561" s="19" t="s">
        <v>4545</v>
      </c>
    </row>
    <row r="1562" spans="1:8" x14ac:dyDescent="0.2">
      <c r="A1562" s="3">
        <v>4554</v>
      </c>
      <c r="B1562" s="3" t="s">
        <v>1700</v>
      </c>
      <c r="C1562" s="3" t="s">
        <v>1700</v>
      </c>
      <c r="D1562" s="3" t="s">
        <v>1606</v>
      </c>
      <c r="E1562" s="3" t="str">
        <v>Savosa</v>
      </c>
      <c r="G1562" s="19">
        <v>4942</v>
      </c>
      <c r="H1562" s="19" t="s">
        <v>4545</v>
      </c>
    </row>
    <row r="1563" spans="1:8" x14ac:dyDescent="0.2">
      <c r="A1563" s="3">
        <v>4566</v>
      </c>
      <c r="B1563" s="3" t="s">
        <v>1701</v>
      </c>
      <c r="C1563" s="3" t="s">
        <v>1701</v>
      </c>
      <c r="D1563" s="3" t="s">
        <v>1606</v>
      </c>
      <c r="E1563" s="3" t="str">
        <v>Sorengo</v>
      </c>
      <c r="G1563" s="19">
        <v>4943</v>
      </c>
      <c r="H1563" s="19" t="s">
        <v>4545</v>
      </c>
    </row>
    <row r="1564" spans="1:8" x14ac:dyDescent="0.2">
      <c r="A1564" s="3">
        <v>4573</v>
      </c>
      <c r="B1564" s="3" t="s">
        <v>1702</v>
      </c>
      <c r="C1564" s="3" t="s">
        <v>1702</v>
      </c>
      <c r="D1564" s="3" t="s">
        <v>1606</v>
      </c>
      <c r="E1564" s="3" t="str">
        <v>Capriasca</v>
      </c>
      <c r="G1564" s="19">
        <v>4944</v>
      </c>
      <c r="H1564" s="19" t="s">
        <v>4545</v>
      </c>
    </row>
    <row r="1565" spans="1:8" x14ac:dyDescent="0.2">
      <c r="A1565" s="3">
        <v>4542</v>
      </c>
      <c r="B1565" s="3" t="s">
        <v>1703</v>
      </c>
      <c r="C1565" s="3" t="s">
        <v>1703</v>
      </c>
      <c r="D1565" s="3" t="s">
        <v>1606</v>
      </c>
      <c r="E1565" s="3" t="str">
        <v>Torricella-Taverne</v>
      </c>
      <c r="G1565" s="19">
        <v>4950</v>
      </c>
      <c r="H1565" s="19" t="s">
        <v>4545</v>
      </c>
    </row>
    <row r="1566" spans="1:8" x14ac:dyDescent="0.2">
      <c r="A1566" s="3">
        <v>4564</v>
      </c>
      <c r="B1566" s="3" t="s">
        <v>1704</v>
      </c>
      <c r="C1566" s="3" t="s">
        <v>1704</v>
      </c>
      <c r="D1566" s="3" t="s">
        <v>1606</v>
      </c>
      <c r="E1566" s="3" t="str">
        <v>Vernate</v>
      </c>
      <c r="G1566" s="19">
        <v>4952</v>
      </c>
      <c r="H1566" s="19" t="s">
        <v>4545</v>
      </c>
    </row>
    <row r="1567" spans="1:8" x14ac:dyDescent="0.2">
      <c r="A1567" s="3">
        <v>4566</v>
      </c>
      <c r="B1567" s="3" t="s">
        <v>1705</v>
      </c>
      <c r="C1567" s="3" t="s">
        <v>1705</v>
      </c>
      <c r="D1567" s="3" t="s">
        <v>1606</v>
      </c>
      <c r="E1567" s="3" t="str">
        <v>Vezia</v>
      </c>
      <c r="G1567" s="19">
        <v>4953</v>
      </c>
      <c r="H1567" s="19" t="s">
        <v>4545</v>
      </c>
    </row>
    <row r="1568" spans="1:8" x14ac:dyDescent="0.2">
      <c r="A1568" s="3">
        <v>4565</v>
      </c>
      <c r="B1568" s="3" t="s">
        <v>1706</v>
      </c>
      <c r="C1568" s="3" t="s">
        <v>1706</v>
      </c>
      <c r="D1568" s="3" t="s">
        <v>1606</v>
      </c>
      <c r="E1568" s="3" t="str">
        <v>Vico Morcote</v>
      </c>
      <c r="G1568" s="19">
        <v>4954</v>
      </c>
      <c r="H1568" s="19" t="s">
        <v>4545</v>
      </c>
    </row>
    <row r="1569" spans="1:8" x14ac:dyDescent="0.2">
      <c r="A1569" s="3">
        <v>4553</v>
      </c>
      <c r="B1569" s="3" t="s">
        <v>1707</v>
      </c>
      <c r="C1569" s="3" t="s">
        <v>1707</v>
      </c>
      <c r="D1569" s="3" t="s">
        <v>1606</v>
      </c>
      <c r="E1569" s="3" t="str">
        <v>Collina d'Oro</v>
      </c>
      <c r="G1569" s="19">
        <v>4955</v>
      </c>
      <c r="H1569" s="19" t="s">
        <v>4545</v>
      </c>
    </row>
    <row r="1570" spans="1:8" x14ac:dyDescent="0.2">
      <c r="A1570" s="3">
        <v>4528</v>
      </c>
      <c r="B1570" s="3" t="s">
        <v>1708</v>
      </c>
      <c r="C1570" s="3" t="s">
        <v>1708</v>
      </c>
      <c r="D1570" s="3" t="s">
        <v>1606</v>
      </c>
      <c r="E1570" s="3" t="str">
        <v>Alto Malcantone</v>
      </c>
      <c r="G1570" s="19">
        <v>5000</v>
      </c>
      <c r="H1570" s="19" t="s">
        <v>4549</v>
      </c>
    </row>
    <row r="1571" spans="1:8" x14ac:dyDescent="0.2">
      <c r="A1571" s="3">
        <v>4558</v>
      </c>
      <c r="B1571" s="3" t="s">
        <v>1709</v>
      </c>
      <c r="C1571" s="3" t="s">
        <v>1710</v>
      </c>
      <c r="D1571" s="3" t="s">
        <v>1606</v>
      </c>
      <c r="E1571" s="3" t="str">
        <v>Monteceneri</v>
      </c>
      <c r="G1571" s="19">
        <v>5004</v>
      </c>
      <c r="H1571" s="19" t="s">
        <v>4549</v>
      </c>
    </row>
    <row r="1572" spans="1:8" x14ac:dyDescent="0.2">
      <c r="A1572" s="3">
        <v>4558</v>
      </c>
      <c r="B1572" s="3" t="s">
        <v>1711</v>
      </c>
      <c r="C1572" s="3" t="s">
        <v>1710</v>
      </c>
      <c r="D1572" s="3" t="s">
        <v>1606</v>
      </c>
      <c r="E1572" s="3" t="str">
        <v>Tresa</v>
      </c>
      <c r="G1572" s="19">
        <v>5012</v>
      </c>
      <c r="H1572" s="19" t="s">
        <v>4549</v>
      </c>
    </row>
    <row r="1573" spans="1:8" x14ac:dyDescent="0.2">
      <c r="A1573" s="3">
        <v>4558</v>
      </c>
      <c r="B1573" s="3" t="s">
        <v>1712</v>
      </c>
      <c r="C1573" s="3" t="s">
        <v>1710</v>
      </c>
      <c r="D1573" s="3" t="s">
        <v>1606</v>
      </c>
      <c r="E1573" s="3" t="str">
        <v>Val Mara</v>
      </c>
      <c r="G1573" s="19">
        <v>5013</v>
      </c>
      <c r="H1573" s="19" t="s">
        <v>4549</v>
      </c>
    </row>
    <row r="1574" spans="1:8" x14ac:dyDescent="0.2">
      <c r="A1574" s="3">
        <v>4524</v>
      </c>
      <c r="B1574" s="3" t="s">
        <v>1713</v>
      </c>
      <c r="C1574" s="3" t="s">
        <v>1714</v>
      </c>
      <c r="D1574" s="3" t="s">
        <v>1606</v>
      </c>
      <c r="E1574" s="3" t="str">
        <v>Balerna</v>
      </c>
      <c r="G1574" s="19">
        <v>5014</v>
      </c>
      <c r="H1574" s="19" t="s">
        <v>4549</v>
      </c>
    </row>
    <row r="1575" spans="1:8" x14ac:dyDescent="0.2">
      <c r="A1575" s="3">
        <v>4524</v>
      </c>
      <c r="B1575" s="3" t="s">
        <v>1715</v>
      </c>
      <c r="C1575" s="3" t="s">
        <v>1714</v>
      </c>
      <c r="D1575" s="3" t="s">
        <v>1606</v>
      </c>
      <c r="E1575" s="3" t="str">
        <v>Castel San Pietro</v>
      </c>
      <c r="G1575" s="19">
        <v>5015</v>
      </c>
      <c r="H1575" s="19" t="s">
        <v>4549</v>
      </c>
    </row>
    <row r="1576" spans="1:8" x14ac:dyDescent="0.2">
      <c r="A1576" s="3">
        <v>4525</v>
      </c>
      <c r="B1576" s="3" t="s">
        <v>1716</v>
      </c>
      <c r="C1576" s="3" t="s">
        <v>1714</v>
      </c>
      <c r="D1576" s="3" t="s">
        <v>1606</v>
      </c>
      <c r="E1576" s="3" t="str">
        <v>Chiasso</v>
      </c>
      <c r="G1576" s="19">
        <v>5017</v>
      </c>
      <c r="H1576" s="19" t="s">
        <v>4542</v>
      </c>
    </row>
    <row r="1577" spans="1:8" x14ac:dyDescent="0.2">
      <c r="A1577" s="3">
        <v>4512</v>
      </c>
      <c r="B1577" s="3" t="s">
        <v>1717</v>
      </c>
      <c r="C1577" s="3" t="s">
        <v>1717</v>
      </c>
      <c r="D1577" s="3" t="s">
        <v>1606</v>
      </c>
      <c r="E1577" s="3" t="str">
        <v>Coldrerio</v>
      </c>
      <c r="G1577" s="19">
        <v>5018</v>
      </c>
      <c r="H1577" s="19" t="s">
        <v>4549</v>
      </c>
    </row>
    <row r="1578" spans="1:8" x14ac:dyDescent="0.2">
      <c r="A1578" s="3">
        <v>2544</v>
      </c>
      <c r="B1578" s="3" t="s">
        <v>1718</v>
      </c>
      <c r="C1578" s="3" t="s">
        <v>1718</v>
      </c>
      <c r="D1578" s="3" t="s">
        <v>1606</v>
      </c>
      <c r="E1578" s="3" t="str">
        <v>Mendrisio</v>
      </c>
      <c r="G1578" s="19">
        <v>5022</v>
      </c>
      <c r="H1578" s="19" t="s">
        <v>4549</v>
      </c>
    </row>
    <row r="1579" spans="1:8" x14ac:dyDescent="0.2">
      <c r="A1579" s="3">
        <v>4532</v>
      </c>
      <c r="B1579" s="3" t="s">
        <v>1719</v>
      </c>
      <c r="C1579" s="3" t="s">
        <v>1720</v>
      </c>
      <c r="D1579" s="3" t="s">
        <v>1606</v>
      </c>
      <c r="E1579" s="3" t="str">
        <v>Morbio Inferiore</v>
      </c>
      <c r="G1579" s="19">
        <v>5023</v>
      </c>
      <c r="H1579" s="19" t="s">
        <v>4549</v>
      </c>
    </row>
    <row r="1580" spans="1:8" x14ac:dyDescent="0.2">
      <c r="A1580" s="3">
        <v>4534</v>
      </c>
      <c r="B1580" s="3" t="s">
        <v>1721</v>
      </c>
      <c r="C1580" s="3" t="s">
        <v>1721</v>
      </c>
      <c r="D1580" s="3" t="s">
        <v>1606</v>
      </c>
      <c r="E1580" s="3" t="str">
        <v>Novazzano</v>
      </c>
      <c r="G1580" s="19">
        <v>5024</v>
      </c>
      <c r="H1580" s="19" t="s">
        <v>4549</v>
      </c>
    </row>
    <row r="1581" spans="1:8" x14ac:dyDescent="0.2">
      <c r="A1581" s="3">
        <v>2540</v>
      </c>
      <c r="B1581" s="3" t="s">
        <v>1722</v>
      </c>
      <c r="C1581" s="3" t="s">
        <v>1722</v>
      </c>
      <c r="D1581" s="3" t="s">
        <v>1606</v>
      </c>
      <c r="E1581" s="3" t="str">
        <v>Riva San Vitale</v>
      </c>
      <c r="G1581" s="19">
        <v>5025</v>
      </c>
      <c r="H1581" s="19" t="s">
        <v>4542</v>
      </c>
    </row>
    <row r="1582" spans="1:8" x14ac:dyDescent="0.2">
      <c r="A1582" s="3">
        <v>4524</v>
      </c>
      <c r="B1582" s="3" t="s">
        <v>1723</v>
      </c>
      <c r="C1582" s="3" t="s">
        <v>1723</v>
      </c>
      <c r="D1582" s="3" t="s">
        <v>1606</v>
      </c>
      <c r="E1582" s="3" t="str">
        <v>Stabio</v>
      </c>
      <c r="G1582" s="19">
        <v>5026</v>
      </c>
      <c r="H1582" s="19" t="s">
        <v>4542</v>
      </c>
    </row>
    <row r="1583" spans="1:8" x14ac:dyDescent="0.2">
      <c r="A1583" s="3">
        <v>4535</v>
      </c>
      <c r="B1583" s="3" t="s">
        <v>1724</v>
      </c>
      <c r="C1583" s="3" t="s">
        <v>1724</v>
      </c>
      <c r="D1583" s="3" t="s">
        <v>1606</v>
      </c>
      <c r="E1583" s="3" t="str">
        <v>Vacallo</v>
      </c>
      <c r="G1583" s="19">
        <v>5027</v>
      </c>
      <c r="H1583" s="19" t="s">
        <v>4542</v>
      </c>
    </row>
    <row r="1584" spans="1:8" x14ac:dyDescent="0.2">
      <c r="A1584" s="3">
        <v>4535</v>
      </c>
      <c r="B1584" s="3" t="s">
        <v>1725</v>
      </c>
      <c r="C1584" s="3" t="s">
        <v>1725</v>
      </c>
      <c r="D1584" s="3" t="s">
        <v>1606</v>
      </c>
      <c r="E1584" s="3" t="str">
        <v>Breggia</v>
      </c>
      <c r="G1584" s="19">
        <v>5028</v>
      </c>
      <c r="H1584" s="19" t="s">
        <v>4542</v>
      </c>
    </row>
    <row r="1585" spans="1:8" x14ac:dyDescent="0.2">
      <c r="A1585" s="3">
        <v>4513</v>
      </c>
      <c r="B1585" s="3" t="s">
        <v>1726</v>
      </c>
      <c r="C1585" s="3" t="s">
        <v>1726</v>
      </c>
      <c r="D1585" s="3" t="s">
        <v>1606</v>
      </c>
      <c r="E1585" s="3" t="str">
        <v>Biasca</v>
      </c>
      <c r="G1585" s="19">
        <v>5032</v>
      </c>
      <c r="H1585" s="19" t="s">
        <v>4549</v>
      </c>
    </row>
    <row r="1586" spans="1:8" x14ac:dyDescent="0.2">
      <c r="A1586" s="3">
        <v>4514</v>
      </c>
      <c r="B1586" s="3" t="s">
        <v>1727</v>
      </c>
      <c r="C1586" s="3" t="s">
        <v>1727</v>
      </c>
      <c r="D1586" s="3" t="s">
        <v>1606</v>
      </c>
      <c r="E1586" s="3" t="str">
        <v>Riviera</v>
      </c>
      <c r="G1586" s="19">
        <v>5033</v>
      </c>
      <c r="H1586" s="19" t="s">
        <v>4549</v>
      </c>
    </row>
    <row r="1587" spans="1:8" x14ac:dyDescent="0.2">
      <c r="A1587" s="3">
        <v>4515</v>
      </c>
      <c r="B1587" s="3" t="s">
        <v>1728</v>
      </c>
      <c r="C1587" s="3" t="s">
        <v>1729</v>
      </c>
      <c r="D1587" s="3" t="s">
        <v>1606</v>
      </c>
      <c r="E1587" s="3" t="str">
        <v>Bosco/Gurin</v>
      </c>
      <c r="G1587" s="19">
        <v>5034</v>
      </c>
      <c r="H1587" s="19" t="s">
        <v>4549</v>
      </c>
    </row>
    <row r="1588" spans="1:8" x14ac:dyDescent="0.2">
      <c r="A1588" s="3">
        <v>4515</v>
      </c>
      <c r="B1588" s="3" t="s">
        <v>1730</v>
      </c>
      <c r="C1588" s="3" t="s">
        <v>1729</v>
      </c>
      <c r="D1588" s="3" t="s">
        <v>1606</v>
      </c>
      <c r="E1588" s="3" t="str">
        <v>Campo (Vallemaggia)</v>
      </c>
      <c r="G1588" s="19">
        <v>5035</v>
      </c>
      <c r="H1588" s="19" t="s">
        <v>4549</v>
      </c>
    </row>
    <row r="1589" spans="1:8" x14ac:dyDescent="0.2">
      <c r="A1589" s="3">
        <v>4523</v>
      </c>
      <c r="B1589" s="3" t="s">
        <v>1731</v>
      </c>
      <c r="C1589" s="3" t="s">
        <v>1732</v>
      </c>
      <c r="D1589" s="3" t="s">
        <v>1606</v>
      </c>
      <c r="E1589" s="3" t="str">
        <v>Cerentino</v>
      </c>
      <c r="G1589" s="19">
        <v>5036</v>
      </c>
      <c r="H1589" s="19" t="s">
        <v>4549</v>
      </c>
    </row>
    <row r="1590" spans="1:8" x14ac:dyDescent="0.2">
      <c r="A1590" s="3">
        <v>4533</v>
      </c>
      <c r="B1590" s="3" t="s">
        <v>1732</v>
      </c>
      <c r="C1590" s="3" t="s">
        <v>1732</v>
      </c>
      <c r="D1590" s="3" t="s">
        <v>1606</v>
      </c>
      <c r="E1590" s="3" t="str">
        <v>Cevio</v>
      </c>
      <c r="G1590" s="19">
        <v>5037</v>
      </c>
      <c r="H1590" s="19" t="s">
        <v>4549</v>
      </c>
    </row>
    <row r="1591" spans="1:8" x14ac:dyDescent="0.2">
      <c r="A1591" s="3">
        <v>4522</v>
      </c>
      <c r="B1591" s="3" t="s">
        <v>1733</v>
      </c>
      <c r="C1591" s="3" t="s">
        <v>1733</v>
      </c>
      <c r="D1591" s="3" t="s">
        <v>1606</v>
      </c>
      <c r="E1591" s="3" t="str">
        <v>Linescio</v>
      </c>
      <c r="G1591" s="19">
        <v>5040</v>
      </c>
      <c r="H1591" s="19" t="s">
        <v>4549</v>
      </c>
    </row>
    <row r="1592" spans="1:8" x14ac:dyDescent="0.2">
      <c r="A1592" s="3">
        <v>2545</v>
      </c>
      <c r="B1592" s="3" t="s">
        <v>1734</v>
      </c>
      <c r="C1592" s="3" t="s">
        <v>1734</v>
      </c>
      <c r="D1592" s="3" t="s">
        <v>1606</v>
      </c>
      <c r="E1592" s="3" t="str">
        <v>Maggia</v>
      </c>
      <c r="G1592" s="19">
        <v>5042</v>
      </c>
      <c r="H1592" s="19" t="s">
        <v>4549</v>
      </c>
    </row>
    <row r="1593" spans="1:8" x14ac:dyDescent="0.2">
      <c r="A1593" s="3">
        <v>4618</v>
      </c>
      <c r="B1593" s="3" t="s">
        <v>1735</v>
      </c>
      <c r="C1593" s="3" t="s">
        <v>1735</v>
      </c>
      <c r="D1593" s="3" t="s">
        <v>1606</v>
      </c>
      <c r="E1593" s="3" t="str">
        <v>Lavizzara</v>
      </c>
      <c r="G1593" s="19">
        <v>5043</v>
      </c>
      <c r="H1593" s="19" t="s">
        <v>4549</v>
      </c>
    </row>
    <row r="1594" spans="1:8" x14ac:dyDescent="0.2">
      <c r="A1594" s="3">
        <v>4658</v>
      </c>
      <c r="B1594" s="3" t="s">
        <v>1736</v>
      </c>
      <c r="C1594" s="3" t="s">
        <v>1737</v>
      </c>
      <c r="D1594" s="3" t="s">
        <v>1606</v>
      </c>
      <c r="E1594" s="3" t="str">
        <v>Avegno Gordevio</v>
      </c>
      <c r="G1594" s="19">
        <v>5044</v>
      </c>
      <c r="H1594" s="19" t="s">
        <v>4549</v>
      </c>
    </row>
    <row r="1595" spans="1:8" x14ac:dyDescent="0.2">
      <c r="A1595" s="3">
        <v>4657</v>
      </c>
      <c r="B1595" s="3" t="s">
        <v>1738</v>
      </c>
      <c r="C1595" s="3" t="s">
        <v>1738</v>
      </c>
      <c r="D1595" s="3" t="s">
        <v>1606</v>
      </c>
      <c r="E1595" s="3" t="str">
        <v>Comunanza Cadenazzo/Monteceneri</v>
      </c>
      <c r="G1595" s="19">
        <v>5046</v>
      </c>
      <c r="H1595" s="19" t="s">
        <v>4549</v>
      </c>
    </row>
    <row r="1596" spans="1:8" x14ac:dyDescent="0.2">
      <c r="A1596" s="3">
        <v>5012</v>
      </c>
      <c r="B1596" s="3" t="s">
        <v>1739</v>
      </c>
      <c r="C1596" s="3" t="s">
        <v>1740</v>
      </c>
      <c r="D1596" s="3" t="s">
        <v>1606</v>
      </c>
      <c r="E1596" s="3" t="str">
        <v>Terre di Pedemonte</v>
      </c>
      <c r="G1596" s="19">
        <v>5053</v>
      </c>
      <c r="H1596" s="19" t="s">
        <v>4549</v>
      </c>
    </row>
    <row r="1597" spans="1:8" x14ac:dyDescent="0.2">
      <c r="A1597" s="3">
        <v>5012</v>
      </c>
      <c r="B1597" s="3" t="s">
        <v>1741</v>
      </c>
      <c r="C1597" s="3" t="s">
        <v>1740</v>
      </c>
      <c r="D1597" s="3" t="s">
        <v>1606</v>
      </c>
      <c r="E1597" s="3" t="str">
        <v>Centovalli</v>
      </c>
      <c r="G1597" s="19">
        <v>5054</v>
      </c>
      <c r="H1597" s="19" t="s">
        <v>4549</v>
      </c>
    </row>
    <row r="1598" spans="1:8" x14ac:dyDescent="0.2">
      <c r="A1598" s="3">
        <v>4629</v>
      </c>
      <c r="B1598" s="3" t="s">
        <v>1742</v>
      </c>
      <c r="C1598" s="3" t="s">
        <v>1742</v>
      </c>
      <c r="D1598" s="3" t="s">
        <v>1606</v>
      </c>
      <c r="E1598" s="3" t="str">
        <v>Gambarogno</v>
      </c>
      <c r="G1598" s="19">
        <v>5056</v>
      </c>
      <c r="H1598" s="19" t="s">
        <v>4549</v>
      </c>
    </row>
    <row r="1599" spans="1:8" x14ac:dyDescent="0.2">
      <c r="A1599" s="3">
        <v>5014</v>
      </c>
      <c r="B1599" s="3" t="s">
        <v>1743</v>
      </c>
      <c r="C1599" s="3" t="s">
        <v>1743</v>
      </c>
      <c r="D1599" s="3" t="s">
        <v>1606</v>
      </c>
      <c r="E1599" s="3" t="str">
        <v>Verzasca</v>
      </c>
      <c r="G1599" s="19">
        <v>5057</v>
      </c>
      <c r="H1599" s="19" t="s">
        <v>4549</v>
      </c>
    </row>
    <row r="1600" spans="1:8" x14ac:dyDescent="0.2">
      <c r="A1600" s="3">
        <v>4617</v>
      </c>
      <c r="B1600" s="3" t="s">
        <v>1744</v>
      </c>
      <c r="C1600" s="3" t="s">
        <v>1744</v>
      </c>
      <c r="D1600" s="3" t="s">
        <v>1606</v>
      </c>
      <c r="E1600" s="3" t="str">
        <v>Aigle</v>
      </c>
      <c r="G1600" s="19">
        <v>5058</v>
      </c>
      <c r="H1600" s="19" t="s">
        <v>4549</v>
      </c>
    </row>
    <row r="1601" spans="1:8" x14ac:dyDescent="0.2">
      <c r="A1601" s="3">
        <v>4614</v>
      </c>
      <c r="B1601" s="3" t="s">
        <v>1745</v>
      </c>
      <c r="C1601" s="3" t="s">
        <v>1745</v>
      </c>
      <c r="D1601" s="3" t="s">
        <v>1606</v>
      </c>
      <c r="E1601" s="3" t="str">
        <v>Bex</v>
      </c>
      <c r="G1601" s="19">
        <v>5062</v>
      </c>
      <c r="H1601" s="19" t="s">
        <v>4542</v>
      </c>
    </row>
    <row r="1602" spans="1:8" x14ac:dyDescent="0.2">
      <c r="A1602" s="3">
        <v>4615</v>
      </c>
      <c r="B1602" s="3" t="s">
        <v>1746</v>
      </c>
      <c r="C1602" s="3" t="s">
        <v>1745</v>
      </c>
      <c r="D1602" s="3" t="s">
        <v>1606</v>
      </c>
      <c r="E1602" s="3" t="str">
        <v>Chessel</v>
      </c>
      <c r="G1602" s="19">
        <v>5063</v>
      </c>
      <c r="H1602" s="19" t="s">
        <v>4542</v>
      </c>
    </row>
    <row r="1603" spans="1:8" x14ac:dyDescent="0.2">
      <c r="A1603" s="3">
        <v>4616</v>
      </c>
      <c r="B1603" s="3" t="s">
        <v>1747</v>
      </c>
      <c r="C1603" s="3" t="s">
        <v>1748</v>
      </c>
      <c r="D1603" s="3" t="s">
        <v>1606</v>
      </c>
      <c r="E1603" s="3" t="str">
        <v>Corbeyrier</v>
      </c>
      <c r="G1603" s="19">
        <v>5064</v>
      </c>
      <c r="H1603" s="19" t="s">
        <v>4542</v>
      </c>
    </row>
    <row r="1604" spans="1:8" x14ac:dyDescent="0.2">
      <c r="A1604" s="3">
        <v>4600</v>
      </c>
      <c r="B1604" s="3" t="s">
        <v>1749</v>
      </c>
      <c r="C1604" s="3" t="s">
        <v>1749</v>
      </c>
      <c r="D1604" s="3" t="s">
        <v>1606</v>
      </c>
      <c r="E1604" s="3" t="str">
        <v>Gryon</v>
      </c>
      <c r="G1604" s="19">
        <v>5070</v>
      </c>
      <c r="H1604" s="19" t="s">
        <v>4542</v>
      </c>
    </row>
    <row r="1605" spans="1:8" x14ac:dyDescent="0.2">
      <c r="A1605" s="3">
        <v>4613</v>
      </c>
      <c r="B1605" s="3" t="s">
        <v>1750</v>
      </c>
      <c r="C1605" s="3" t="s">
        <v>1751</v>
      </c>
      <c r="D1605" s="3" t="s">
        <v>1606</v>
      </c>
      <c r="E1605" s="3" t="str">
        <v>Lavey-Morcles</v>
      </c>
      <c r="G1605" s="19">
        <v>5072</v>
      </c>
      <c r="H1605" s="19" t="s">
        <v>4542</v>
      </c>
    </row>
    <row r="1606" spans="1:8" x14ac:dyDescent="0.2">
      <c r="A1606" s="3">
        <v>5012</v>
      </c>
      <c r="B1606" s="3" t="s">
        <v>1752</v>
      </c>
      <c r="C1606" s="3" t="s">
        <v>1752</v>
      </c>
      <c r="D1606" s="3" t="s">
        <v>1606</v>
      </c>
      <c r="E1606" s="3" t="str">
        <v>Leysin</v>
      </c>
      <c r="G1606" s="19">
        <v>5073</v>
      </c>
      <c r="H1606" s="19" t="s">
        <v>4542</v>
      </c>
    </row>
    <row r="1607" spans="1:8" x14ac:dyDescent="0.2">
      <c r="A1607" s="3">
        <v>4656</v>
      </c>
      <c r="B1607" s="3" t="s">
        <v>1753</v>
      </c>
      <c r="C1607" s="3" t="s">
        <v>1753</v>
      </c>
      <c r="D1607" s="3" t="s">
        <v>1606</v>
      </c>
      <c r="E1607" s="3" t="str">
        <v>Noville</v>
      </c>
      <c r="G1607" s="19">
        <v>5074</v>
      </c>
      <c r="H1607" s="19" t="s">
        <v>4542</v>
      </c>
    </row>
    <row r="1608" spans="1:8" x14ac:dyDescent="0.2">
      <c r="A1608" s="3">
        <v>5746</v>
      </c>
      <c r="B1608" s="3" t="s">
        <v>1754</v>
      </c>
      <c r="C1608" s="3" t="s">
        <v>1755</v>
      </c>
      <c r="D1608" s="3" t="s">
        <v>1606</v>
      </c>
      <c r="E1608" s="3" t="str">
        <v>Ollon</v>
      </c>
      <c r="G1608" s="19">
        <v>5075</v>
      </c>
      <c r="H1608" s="19" t="s">
        <v>4542</v>
      </c>
    </row>
    <row r="1609" spans="1:8" x14ac:dyDescent="0.2">
      <c r="A1609" s="3">
        <v>4612</v>
      </c>
      <c r="B1609" s="3" t="s">
        <v>1756</v>
      </c>
      <c r="C1609" s="3" t="s">
        <v>1757</v>
      </c>
      <c r="D1609" s="3" t="s">
        <v>1606</v>
      </c>
      <c r="E1609" s="3" t="str">
        <v>Ormont-Dessous</v>
      </c>
      <c r="G1609" s="19">
        <v>5076</v>
      </c>
      <c r="H1609" s="19" t="s">
        <v>4542</v>
      </c>
    </row>
    <row r="1610" spans="1:8" x14ac:dyDescent="0.2">
      <c r="A1610" s="3">
        <v>4500</v>
      </c>
      <c r="B1610" s="3" t="s">
        <v>1758</v>
      </c>
      <c r="C1610" s="3" t="s">
        <v>1758</v>
      </c>
      <c r="D1610" s="3" t="s">
        <v>1606</v>
      </c>
      <c r="E1610" s="3" t="str">
        <v>Ormont-Dessus</v>
      </c>
      <c r="G1610" s="19">
        <v>5077</v>
      </c>
      <c r="H1610" s="19" t="s">
        <v>4542</v>
      </c>
    </row>
    <row r="1611" spans="1:8" x14ac:dyDescent="0.2">
      <c r="A1611" s="3">
        <v>4252</v>
      </c>
      <c r="B1611" s="3" t="s">
        <v>1759</v>
      </c>
      <c r="C1611" s="3" t="s">
        <v>1759</v>
      </c>
      <c r="D1611" s="3" t="s">
        <v>1606</v>
      </c>
      <c r="E1611" s="3" t="str">
        <v>Rennaz</v>
      </c>
      <c r="G1611" s="19">
        <v>5078</v>
      </c>
      <c r="H1611" s="19" t="s">
        <v>4542</v>
      </c>
    </row>
    <row r="1612" spans="1:8" x14ac:dyDescent="0.2">
      <c r="A1612" s="3">
        <v>4229</v>
      </c>
      <c r="B1612" s="3" t="s">
        <v>1760</v>
      </c>
      <c r="C1612" s="3" t="s">
        <v>1761</v>
      </c>
      <c r="D1612" s="3" t="s">
        <v>1606</v>
      </c>
      <c r="E1612" s="3" t="str">
        <v>Roche (VD)</v>
      </c>
      <c r="G1612" s="19">
        <v>5079</v>
      </c>
      <c r="H1612" s="19" t="s">
        <v>4542</v>
      </c>
    </row>
    <row r="1613" spans="1:8" x14ac:dyDescent="0.2">
      <c r="A1613" s="3">
        <v>4226</v>
      </c>
      <c r="B1613" s="3" t="s">
        <v>1762</v>
      </c>
      <c r="C1613" s="3" t="s">
        <v>1762</v>
      </c>
      <c r="D1613" s="3" t="s">
        <v>1606</v>
      </c>
      <c r="E1613" s="3" t="str">
        <v>Villeneuve (VD)</v>
      </c>
      <c r="G1613" s="19">
        <v>5080</v>
      </c>
      <c r="H1613" s="19" t="s">
        <v>4542</v>
      </c>
    </row>
    <row r="1614" spans="1:8" x14ac:dyDescent="0.2">
      <c r="A1614" s="3">
        <v>4227</v>
      </c>
      <c r="B1614" s="3" t="s">
        <v>1763</v>
      </c>
      <c r="C1614" s="3" t="s">
        <v>1763</v>
      </c>
      <c r="D1614" s="3" t="s">
        <v>1606</v>
      </c>
      <c r="E1614" s="3" t="str">
        <v>Yvorne</v>
      </c>
      <c r="G1614" s="19">
        <v>5082</v>
      </c>
      <c r="H1614" s="19" t="s">
        <v>4542</v>
      </c>
    </row>
    <row r="1615" spans="1:8" x14ac:dyDescent="0.2">
      <c r="A1615" s="3">
        <v>4228</v>
      </c>
      <c r="B1615" s="3" t="s">
        <v>1764</v>
      </c>
      <c r="C1615" s="3" t="s">
        <v>1764</v>
      </c>
      <c r="D1615" s="3" t="s">
        <v>1606</v>
      </c>
      <c r="E1615" s="3" t="str">
        <v>Aubonne</v>
      </c>
      <c r="G1615" s="19">
        <v>5083</v>
      </c>
      <c r="H1615" s="19" t="s">
        <v>4542</v>
      </c>
    </row>
    <row r="1616" spans="1:8" x14ac:dyDescent="0.2">
      <c r="A1616" s="3">
        <v>4232</v>
      </c>
      <c r="B1616" s="3" t="s">
        <v>1765</v>
      </c>
      <c r="C1616" s="3" t="s">
        <v>1765</v>
      </c>
      <c r="D1616" s="3" t="s">
        <v>1606</v>
      </c>
      <c r="E1616" s="3" t="str">
        <v>Ballens</v>
      </c>
      <c r="G1616" s="19">
        <v>5084</v>
      </c>
      <c r="H1616" s="19" t="s">
        <v>4542</v>
      </c>
    </row>
    <row r="1617" spans="1:8" x14ac:dyDescent="0.2">
      <c r="A1617" s="3">
        <v>4247</v>
      </c>
      <c r="B1617" s="3" t="s">
        <v>1766</v>
      </c>
      <c r="C1617" s="3" t="s">
        <v>1766</v>
      </c>
      <c r="D1617" s="3" t="s">
        <v>1606</v>
      </c>
      <c r="E1617" s="3" t="str">
        <v>Berolle</v>
      </c>
      <c r="G1617" s="19">
        <v>5085</v>
      </c>
      <c r="H1617" s="19" t="s">
        <v>4542</v>
      </c>
    </row>
    <row r="1618" spans="1:8" x14ac:dyDescent="0.2">
      <c r="A1618" s="3">
        <v>4204</v>
      </c>
      <c r="B1618" s="3" t="s">
        <v>1767</v>
      </c>
      <c r="C1618" s="3" t="s">
        <v>1767</v>
      </c>
      <c r="D1618" s="3" t="s">
        <v>1606</v>
      </c>
      <c r="E1618" s="3" t="str">
        <v>Bière</v>
      </c>
      <c r="G1618" s="19">
        <v>5102</v>
      </c>
      <c r="H1618" s="19" t="s">
        <v>4549</v>
      </c>
    </row>
    <row r="1619" spans="1:8" x14ac:dyDescent="0.2">
      <c r="A1619" s="3">
        <v>4245</v>
      </c>
      <c r="B1619" s="3" t="s">
        <v>1768</v>
      </c>
      <c r="C1619" s="3" t="s">
        <v>1768</v>
      </c>
      <c r="D1619" s="3" t="s">
        <v>1606</v>
      </c>
      <c r="E1619" s="3" t="str">
        <v>Bougy-Villars</v>
      </c>
      <c r="G1619" s="19">
        <v>5103</v>
      </c>
      <c r="H1619" s="19" t="s">
        <v>4549</v>
      </c>
    </row>
    <row r="1620" spans="1:8" x14ac:dyDescent="0.2">
      <c r="A1620" s="3">
        <v>4233</v>
      </c>
      <c r="B1620" s="3" t="s">
        <v>1769</v>
      </c>
      <c r="C1620" s="3" t="s">
        <v>1769</v>
      </c>
      <c r="D1620" s="3" t="s">
        <v>1606</v>
      </c>
      <c r="E1620" s="3" t="str">
        <v>Féchy</v>
      </c>
      <c r="G1620" s="19">
        <v>5105</v>
      </c>
      <c r="H1620" s="19" t="s">
        <v>4549</v>
      </c>
    </row>
    <row r="1621" spans="1:8" x14ac:dyDescent="0.2">
      <c r="A1621" s="3">
        <v>4208</v>
      </c>
      <c r="B1621" s="3" t="s">
        <v>1770</v>
      </c>
      <c r="C1621" s="3" t="s">
        <v>1770</v>
      </c>
      <c r="D1621" s="3" t="s">
        <v>1606</v>
      </c>
      <c r="E1621" s="3" t="str">
        <v>Gimel</v>
      </c>
      <c r="G1621" s="19">
        <v>5106</v>
      </c>
      <c r="H1621" s="19" t="s">
        <v>4549</v>
      </c>
    </row>
    <row r="1622" spans="1:8" x14ac:dyDescent="0.2">
      <c r="A1622" s="3">
        <v>4234</v>
      </c>
      <c r="B1622" s="3" t="s">
        <v>1771</v>
      </c>
      <c r="C1622" s="3" t="s">
        <v>1771</v>
      </c>
      <c r="D1622" s="3" t="s">
        <v>1606</v>
      </c>
      <c r="E1622" s="3" t="str">
        <v>Longirod</v>
      </c>
      <c r="G1622" s="19">
        <v>5107</v>
      </c>
      <c r="H1622" s="19" t="s">
        <v>4549</v>
      </c>
    </row>
    <row r="1623" spans="1:8" x14ac:dyDescent="0.2">
      <c r="A1623" s="3">
        <v>4001</v>
      </c>
      <c r="B1623" s="3" t="s">
        <v>1772</v>
      </c>
      <c r="C1623" s="3" t="s">
        <v>1772</v>
      </c>
      <c r="D1623" s="3" t="s">
        <v>1773</v>
      </c>
      <c r="E1623" s="3" t="str">
        <v>Marchissy</v>
      </c>
      <c r="G1623" s="19">
        <v>5108</v>
      </c>
      <c r="H1623" s="19" t="s">
        <v>4549</v>
      </c>
    </row>
    <row r="1624" spans="1:8" x14ac:dyDescent="0.2">
      <c r="A1624" s="3">
        <v>4031</v>
      </c>
      <c r="B1624" s="3" t="s">
        <v>1772</v>
      </c>
      <c r="C1624" s="3" t="s">
        <v>1772</v>
      </c>
      <c r="D1624" s="3" t="s">
        <v>1773</v>
      </c>
      <c r="E1624" s="3" t="str">
        <v>Mollens (VD)</v>
      </c>
      <c r="G1624" s="19">
        <v>5112</v>
      </c>
      <c r="H1624" s="19" t="s">
        <v>4549</v>
      </c>
    </row>
    <row r="1625" spans="1:8" x14ac:dyDescent="0.2">
      <c r="A1625" s="3">
        <v>4031</v>
      </c>
      <c r="B1625" s="3" t="s">
        <v>1772</v>
      </c>
      <c r="C1625" s="3" t="s">
        <v>1772</v>
      </c>
      <c r="D1625" s="3" t="s">
        <v>1773</v>
      </c>
      <c r="E1625" s="3" t="str">
        <v>Saint-George</v>
      </c>
      <c r="G1625" s="19">
        <v>5113</v>
      </c>
      <c r="H1625" s="19" t="s">
        <v>4549</v>
      </c>
    </row>
    <row r="1626" spans="1:8" x14ac:dyDescent="0.2">
      <c r="A1626" s="3">
        <v>4051</v>
      </c>
      <c r="B1626" s="3" t="s">
        <v>1772</v>
      </c>
      <c r="C1626" s="3" t="s">
        <v>1772</v>
      </c>
      <c r="D1626" s="3" t="s">
        <v>1773</v>
      </c>
      <c r="E1626" s="3" t="str">
        <v>Saint-Livres</v>
      </c>
      <c r="G1626" s="19">
        <v>5116</v>
      </c>
      <c r="H1626" s="19" t="s">
        <v>4549</v>
      </c>
    </row>
    <row r="1627" spans="1:8" x14ac:dyDescent="0.2">
      <c r="A1627" s="3">
        <v>4052</v>
      </c>
      <c r="B1627" s="3" t="s">
        <v>1772</v>
      </c>
      <c r="C1627" s="3" t="s">
        <v>1772</v>
      </c>
      <c r="D1627" s="3" t="s">
        <v>1773</v>
      </c>
      <c r="E1627" s="3" t="str">
        <v>Saint-Oyens</v>
      </c>
      <c r="G1627" s="19">
        <v>5200</v>
      </c>
      <c r="H1627" s="19" t="s">
        <v>4549</v>
      </c>
    </row>
    <row r="1628" spans="1:8" x14ac:dyDescent="0.2">
      <c r="A1628" s="3">
        <v>4052</v>
      </c>
      <c r="B1628" s="3" t="s">
        <v>1772</v>
      </c>
      <c r="C1628" s="3" t="s">
        <v>1772</v>
      </c>
      <c r="D1628" s="3" t="s">
        <v>1773</v>
      </c>
      <c r="E1628" s="3" t="str">
        <v>Saubraz</v>
      </c>
      <c r="G1628" s="19">
        <v>5210</v>
      </c>
      <c r="H1628" s="19" t="s">
        <v>4549</v>
      </c>
    </row>
    <row r="1629" spans="1:8" x14ac:dyDescent="0.2">
      <c r="A1629" s="3">
        <v>4053</v>
      </c>
      <c r="B1629" s="3" t="s">
        <v>1772</v>
      </c>
      <c r="C1629" s="3" t="s">
        <v>1772</v>
      </c>
      <c r="D1629" s="3" t="s">
        <v>1773</v>
      </c>
      <c r="E1629" s="3" t="str">
        <v>Avenches</v>
      </c>
      <c r="G1629" s="19">
        <v>5212</v>
      </c>
      <c r="H1629" s="19" t="s">
        <v>4549</v>
      </c>
    </row>
    <row r="1630" spans="1:8" x14ac:dyDescent="0.2">
      <c r="A1630" s="3">
        <v>4054</v>
      </c>
      <c r="B1630" s="3" t="s">
        <v>1772</v>
      </c>
      <c r="C1630" s="3" t="s">
        <v>1772</v>
      </c>
      <c r="D1630" s="3" t="s">
        <v>1773</v>
      </c>
      <c r="E1630" s="3" t="str">
        <v>Cudrefin</v>
      </c>
      <c r="G1630" s="19">
        <v>5213</v>
      </c>
      <c r="H1630" s="19" t="s">
        <v>4549</v>
      </c>
    </row>
    <row r="1631" spans="1:8" x14ac:dyDescent="0.2">
      <c r="A1631" s="3">
        <v>4055</v>
      </c>
      <c r="B1631" s="3" t="s">
        <v>1772</v>
      </c>
      <c r="C1631" s="3" t="s">
        <v>1772</v>
      </c>
      <c r="D1631" s="3" t="s">
        <v>1773</v>
      </c>
      <c r="E1631" s="3" t="str">
        <v>Faoug</v>
      </c>
      <c r="G1631" s="19">
        <v>5222</v>
      </c>
      <c r="H1631" s="19" t="s">
        <v>4549</v>
      </c>
    </row>
    <row r="1632" spans="1:8" x14ac:dyDescent="0.2">
      <c r="A1632" s="3">
        <v>4056</v>
      </c>
      <c r="B1632" s="3" t="s">
        <v>1772</v>
      </c>
      <c r="C1632" s="3" t="s">
        <v>1772</v>
      </c>
      <c r="D1632" s="3" t="s">
        <v>1773</v>
      </c>
      <c r="E1632" s="3" t="str">
        <v>Vully-les-Lacs</v>
      </c>
      <c r="G1632" s="19">
        <v>5223</v>
      </c>
      <c r="H1632" s="19" t="s">
        <v>4549</v>
      </c>
    </row>
    <row r="1633" spans="1:8" x14ac:dyDescent="0.2">
      <c r="A1633" s="3">
        <v>4057</v>
      </c>
      <c r="B1633" s="3" t="s">
        <v>1772</v>
      </c>
      <c r="C1633" s="3" t="s">
        <v>1772</v>
      </c>
      <c r="D1633" s="3" t="s">
        <v>1773</v>
      </c>
      <c r="E1633" s="3" t="str">
        <v>Bettens</v>
      </c>
      <c r="G1633" s="19">
        <v>5225</v>
      </c>
      <c r="H1633" s="19" t="s">
        <v>4549</v>
      </c>
    </row>
    <row r="1634" spans="1:8" x14ac:dyDescent="0.2">
      <c r="A1634" s="3">
        <v>4058</v>
      </c>
      <c r="B1634" s="3" t="s">
        <v>1772</v>
      </c>
      <c r="C1634" s="3" t="s">
        <v>1772</v>
      </c>
      <c r="D1634" s="3" t="s">
        <v>1773</v>
      </c>
      <c r="E1634" s="3" t="str">
        <v>Bournens</v>
      </c>
      <c r="G1634" s="19">
        <v>5233</v>
      </c>
      <c r="H1634" s="19" t="s">
        <v>4550</v>
      </c>
    </row>
    <row r="1635" spans="1:8" x14ac:dyDescent="0.2">
      <c r="A1635" s="3">
        <v>4059</v>
      </c>
      <c r="B1635" s="3" t="s">
        <v>1772</v>
      </c>
      <c r="C1635" s="3" t="s">
        <v>1772</v>
      </c>
      <c r="D1635" s="3" t="s">
        <v>1773</v>
      </c>
      <c r="E1635" s="3" t="str">
        <v>Boussens</v>
      </c>
      <c r="G1635" s="19">
        <v>5234</v>
      </c>
      <c r="H1635" s="19" t="s">
        <v>4549</v>
      </c>
    </row>
    <row r="1636" spans="1:8" x14ac:dyDescent="0.2">
      <c r="A1636" s="3">
        <v>4126</v>
      </c>
      <c r="B1636" s="3" t="s">
        <v>1774</v>
      </c>
      <c r="C1636" s="3" t="s">
        <v>1774</v>
      </c>
      <c r="D1636" s="3" t="s">
        <v>1773</v>
      </c>
      <c r="E1636" s="3" t="str">
        <v>La Chaux (Cossonay)</v>
      </c>
      <c r="G1636" s="19">
        <v>5235</v>
      </c>
      <c r="H1636" s="19" t="s">
        <v>4549</v>
      </c>
    </row>
    <row r="1637" spans="1:8" x14ac:dyDescent="0.2">
      <c r="A1637" s="3">
        <v>4125</v>
      </c>
      <c r="B1637" s="3" t="s">
        <v>1775</v>
      </c>
      <c r="C1637" s="3" t="s">
        <v>1775</v>
      </c>
      <c r="D1637" s="3" t="s">
        <v>1773</v>
      </c>
      <c r="E1637" s="3" t="str">
        <v>Chavannes-le-Veyron</v>
      </c>
      <c r="G1637" s="19">
        <v>5236</v>
      </c>
      <c r="H1637" s="19" t="s">
        <v>4549</v>
      </c>
    </row>
    <row r="1638" spans="1:8" x14ac:dyDescent="0.2">
      <c r="A1638" s="3">
        <v>4147</v>
      </c>
      <c r="B1638" s="3" t="s">
        <v>1776</v>
      </c>
      <c r="C1638" s="3" t="s">
        <v>1777</v>
      </c>
      <c r="D1638" s="3" t="s">
        <v>1778</v>
      </c>
      <c r="E1638" s="3" t="str">
        <v>Chevilly</v>
      </c>
      <c r="G1638" s="19">
        <v>5237</v>
      </c>
      <c r="H1638" s="19" t="s">
        <v>4542</v>
      </c>
    </row>
    <row r="1639" spans="1:8" x14ac:dyDescent="0.2">
      <c r="A1639" s="3">
        <v>4123</v>
      </c>
      <c r="B1639" s="3" t="s">
        <v>1779</v>
      </c>
      <c r="C1639" s="3" t="s">
        <v>1779</v>
      </c>
      <c r="D1639" s="3" t="s">
        <v>1778</v>
      </c>
      <c r="E1639" s="3" t="str">
        <v>Cossonay</v>
      </c>
      <c r="G1639" s="19">
        <v>5242</v>
      </c>
      <c r="H1639" s="19" t="s">
        <v>4549</v>
      </c>
    </row>
    <row r="1640" spans="1:8" x14ac:dyDescent="0.2">
      <c r="A1640" s="3">
        <v>4144</v>
      </c>
      <c r="B1640" s="3" t="s">
        <v>1780</v>
      </c>
      <c r="C1640" s="3" t="s">
        <v>1780</v>
      </c>
      <c r="D1640" s="3" t="s">
        <v>1778</v>
      </c>
      <c r="E1640" s="3" t="str">
        <v>Cuarnens</v>
      </c>
      <c r="G1640" s="19">
        <v>5243</v>
      </c>
      <c r="H1640" s="19" t="s">
        <v>4549</v>
      </c>
    </row>
    <row r="1641" spans="1:8" x14ac:dyDescent="0.2">
      <c r="A1641" s="3">
        <v>4105</v>
      </c>
      <c r="B1641" s="3" t="s">
        <v>1781</v>
      </c>
      <c r="C1641" s="3" t="s">
        <v>1782</v>
      </c>
      <c r="D1641" s="3" t="s">
        <v>1778</v>
      </c>
      <c r="E1641" s="3" t="str">
        <v>Daillens</v>
      </c>
      <c r="G1641" s="19">
        <v>5244</v>
      </c>
      <c r="H1641" s="19" t="s">
        <v>4549</v>
      </c>
    </row>
    <row r="1642" spans="1:8" x14ac:dyDescent="0.2">
      <c r="A1642" s="3">
        <v>4101</v>
      </c>
      <c r="B1642" s="3" t="s">
        <v>1783</v>
      </c>
      <c r="C1642" s="3" t="s">
        <v>1784</v>
      </c>
      <c r="D1642" s="3" t="s">
        <v>1778</v>
      </c>
      <c r="E1642" s="3" t="str">
        <v>Dizy</v>
      </c>
      <c r="G1642" s="19">
        <v>5245</v>
      </c>
      <c r="H1642" s="19" t="s">
        <v>4549</v>
      </c>
    </row>
    <row r="1643" spans="1:8" x14ac:dyDescent="0.2">
      <c r="A1643" s="3">
        <v>4102</v>
      </c>
      <c r="B1643" s="3" t="s">
        <v>1784</v>
      </c>
      <c r="C1643" s="3" t="s">
        <v>1784</v>
      </c>
      <c r="D1643" s="3" t="s">
        <v>1778</v>
      </c>
      <c r="E1643" s="3" t="str">
        <v>Eclépens</v>
      </c>
      <c r="G1643" s="19">
        <v>5246</v>
      </c>
      <c r="H1643" s="19" t="s">
        <v>4549</v>
      </c>
    </row>
    <row r="1644" spans="1:8" x14ac:dyDescent="0.2">
      <c r="A1644" s="3">
        <v>4127</v>
      </c>
      <c r="B1644" s="3" t="s">
        <v>1785</v>
      </c>
      <c r="C1644" s="3" t="s">
        <v>1785</v>
      </c>
      <c r="D1644" s="3" t="s">
        <v>1778</v>
      </c>
      <c r="E1644" s="3" t="str">
        <v>Ferreyres</v>
      </c>
      <c r="G1644" s="19">
        <v>5272</v>
      </c>
      <c r="H1644" s="19" t="s">
        <v>4542</v>
      </c>
    </row>
    <row r="1645" spans="1:8" x14ac:dyDescent="0.2">
      <c r="A1645" s="3">
        <v>4103</v>
      </c>
      <c r="B1645" s="3" t="s">
        <v>1786</v>
      </c>
      <c r="C1645" s="3" t="s">
        <v>1786</v>
      </c>
      <c r="D1645" s="3" t="s">
        <v>1778</v>
      </c>
      <c r="E1645" s="3" t="str">
        <v>Gollion</v>
      </c>
      <c r="G1645" s="19">
        <v>5273</v>
      </c>
      <c r="H1645" s="19" t="s">
        <v>4542</v>
      </c>
    </row>
    <row r="1646" spans="1:8" x14ac:dyDescent="0.2">
      <c r="A1646" s="3">
        <v>4107</v>
      </c>
      <c r="B1646" s="3" t="s">
        <v>1787</v>
      </c>
      <c r="C1646" s="3" t="s">
        <v>1787</v>
      </c>
      <c r="D1646" s="3" t="s">
        <v>1778</v>
      </c>
      <c r="E1646" s="3" t="str">
        <v>Grancy</v>
      </c>
      <c r="G1646" s="19">
        <v>5274</v>
      </c>
      <c r="H1646" s="19" t="s">
        <v>4542</v>
      </c>
    </row>
    <row r="1647" spans="1:8" x14ac:dyDescent="0.2">
      <c r="A1647" s="3">
        <v>4142</v>
      </c>
      <c r="B1647" s="3" t="s">
        <v>1788</v>
      </c>
      <c r="C1647" s="3" t="s">
        <v>1788</v>
      </c>
      <c r="D1647" s="3" t="s">
        <v>1778</v>
      </c>
      <c r="E1647" s="3" t="str">
        <v>L'Isle</v>
      </c>
      <c r="G1647" s="19">
        <v>5275</v>
      </c>
      <c r="H1647" s="19" t="s">
        <v>4542</v>
      </c>
    </row>
    <row r="1648" spans="1:8" x14ac:dyDescent="0.2">
      <c r="A1648" s="3">
        <v>4132</v>
      </c>
      <c r="B1648" s="3" t="s">
        <v>1789</v>
      </c>
      <c r="C1648" s="3" t="s">
        <v>1789</v>
      </c>
      <c r="D1648" s="3" t="s">
        <v>1778</v>
      </c>
      <c r="E1648" s="3" t="str">
        <v>Lussery-Villars</v>
      </c>
      <c r="G1648" s="19">
        <v>5276</v>
      </c>
      <c r="H1648" s="19" t="s">
        <v>4542</v>
      </c>
    </row>
    <row r="1649" spans="1:8" x14ac:dyDescent="0.2">
      <c r="A1649" s="3">
        <v>4104</v>
      </c>
      <c r="B1649" s="3" t="s">
        <v>1790</v>
      </c>
      <c r="C1649" s="3" t="s">
        <v>1791</v>
      </c>
      <c r="D1649" s="3" t="s">
        <v>1778</v>
      </c>
      <c r="E1649" s="3" t="str">
        <v>Mauraz</v>
      </c>
      <c r="G1649" s="19">
        <v>5277</v>
      </c>
      <c r="H1649" s="19" t="s">
        <v>4542</v>
      </c>
    </row>
    <row r="1650" spans="1:8" x14ac:dyDescent="0.2">
      <c r="A1650" s="3">
        <v>4148</v>
      </c>
      <c r="B1650" s="3" t="s">
        <v>1792</v>
      </c>
      <c r="C1650" s="3" t="s">
        <v>1792</v>
      </c>
      <c r="D1650" s="3" t="s">
        <v>1778</v>
      </c>
      <c r="E1650" s="3" t="str">
        <v>Mex (VD)</v>
      </c>
      <c r="G1650" s="19">
        <v>5300</v>
      </c>
      <c r="H1650" s="19" t="s">
        <v>4550</v>
      </c>
    </row>
    <row r="1651" spans="1:8" x14ac:dyDescent="0.2">
      <c r="A1651" s="3">
        <v>4153</v>
      </c>
      <c r="B1651" s="3" t="s">
        <v>1793</v>
      </c>
      <c r="C1651" s="3" t="s">
        <v>1794</v>
      </c>
      <c r="D1651" s="3" t="s">
        <v>1778</v>
      </c>
      <c r="E1651" s="3" t="str">
        <v>Moiry</v>
      </c>
      <c r="G1651" s="19">
        <v>5301</v>
      </c>
      <c r="H1651" s="19" t="s">
        <v>4550</v>
      </c>
    </row>
    <row r="1652" spans="1:8" x14ac:dyDescent="0.2">
      <c r="A1652" s="3">
        <v>4124</v>
      </c>
      <c r="B1652" s="3" t="s">
        <v>1795</v>
      </c>
      <c r="C1652" s="3" t="s">
        <v>1795</v>
      </c>
      <c r="D1652" s="3" t="s">
        <v>1778</v>
      </c>
      <c r="E1652" s="3" t="str">
        <v>Mont-la-Ville</v>
      </c>
      <c r="G1652" s="19">
        <v>5303</v>
      </c>
      <c r="H1652" s="19" t="s">
        <v>4550</v>
      </c>
    </row>
    <row r="1653" spans="1:8" x14ac:dyDescent="0.2">
      <c r="A1653" s="3">
        <v>4106</v>
      </c>
      <c r="B1653" s="3" t="s">
        <v>1796</v>
      </c>
      <c r="C1653" s="3" t="s">
        <v>1796</v>
      </c>
      <c r="D1653" s="3" t="s">
        <v>1778</v>
      </c>
      <c r="E1653" s="3" t="str">
        <v>Montricher</v>
      </c>
      <c r="G1653" s="19">
        <v>5304</v>
      </c>
      <c r="H1653" s="19" t="s">
        <v>4550</v>
      </c>
    </row>
    <row r="1654" spans="1:8" x14ac:dyDescent="0.2">
      <c r="A1654" s="3">
        <v>4223</v>
      </c>
      <c r="B1654" s="3" t="s">
        <v>1797</v>
      </c>
      <c r="C1654" s="3" t="s">
        <v>1797</v>
      </c>
      <c r="D1654" s="3" t="s">
        <v>1778</v>
      </c>
      <c r="E1654" s="3" t="str">
        <v>Orny</v>
      </c>
      <c r="G1654" s="19">
        <v>5305</v>
      </c>
      <c r="H1654" s="19" t="s">
        <v>4550</v>
      </c>
    </row>
    <row r="1655" spans="1:8" x14ac:dyDescent="0.2">
      <c r="A1655" s="3">
        <v>4225</v>
      </c>
      <c r="B1655" s="3" t="s">
        <v>1798</v>
      </c>
      <c r="C1655" s="3" t="s">
        <v>1798</v>
      </c>
      <c r="D1655" s="3" t="s">
        <v>1778</v>
      </c>
      <c r="E1655" s="3" t="str">
        <v>Penthalaz</v>
      </c>
      <c r="G1655" s="19">
        <v>5306</v>
      </c>
      <c r="H1655" s="19" t="s">
        <v>4550</v>
      </c>
    </row>
    <row r="1656" spans="1:8" x14ac:dyDescent="0.2">
      <c r="A1656" s="3">
        <v>4117</v>
      </c>
      <c r="B1656" s="3" t="s">
        <v>1799</v>
      </c>
      <c r="C1656" s="3" t="s">
        <v>1799</v>
      </c>
      <c r="D1656" s="3" t="s">
        <v>1778</v>
      </c>
      <c r="E1656" s="3" t="str">
        <v>Penthaz</v>
      </c>
      <c r="G1656" s="19">
        <v>5312</v>
      </c>
      <c r="H1656" s="19" t="s">
        <v>4550</v>
      </c>
    </row>
    <row r="1657" spans="1:8" x14ac:dyDescent="0.2">
      <c r="A1657" s="3">
        <v>4243</v>
      </c>
      <c r="B1657" s="3" t="s">
        <v>1800</v>
      </c>
      <c r="C1657" s="3" t="s">
        <v>1800</v>
      </c>
      <c r="D1657" s="3" t="s">
        <v>1778</v>
      </c>
      <c r="E1657" s="3" t="str">
        <v>Pompaples</v>
      </c>
      <c r="G1657" s="19">
        <v>5313</v>
      </c>
      <c r="H1657" s="19" t="s">
        <v>4550</v>
      </c>
    </row>
    <row r="1658" spans="1:8" x14ac:dyDescent="0.2">
      <c r="A1658" s="3">
        <v>4202</v>
      </c>
      <c r="B1658" s="3" t="s">
        <v>1801</v>
      </c>
      <c r="C1658" s="3" t="s">
        <v>1801</v>
      </c>
      <c r="D1658" s="3" t="s">
        <v>1778</v>
      </c>
      <c r="E1658" s="3" t="str">
        <v>La Sarraz</v>
      </c>
      <c r="G1658" s="19">
        <v>5314</v>
      </c>
      <c r="H1658" s="19" t="s">
        <v>4550</v>
      </c>
    </row>
    <row r="1659" spans="1:8" x14ac:dyDescent="0.2">
      <c r="A1659" s="3">
        <v>4203</v>
      </c>
      <c r="B1659" s="3" t="s">
        <v>1802</v>
      </c>
      <c r="C1659" s="3" t="s">
        <v>1802</v>
      </c>
      <c r="D1659" s="3" t="s">
        <v>1778</v>
      </c>
      <c r="E1659" s="3" t="str">
        <v>Senarclens</v>
      </c>
      <c r="G1659" s="19">
        <v>5315</v>
      </c>
      <c r="H1659" s="19" t="s">
        <v>4550</v>
      </c>
    </row>
    <row r="1660" spans="1:8" x14ac:dyDescent="0.2">
      <c r="A1660" s="3">
        <v>4242</v>
      </c>
      <c r="B1660" s="3" t="s">
        <v>1803</v>
      </c>
      <c r="C1660" s="3" t="s">
        <v>1803</v>
      </c>
      <c r="D1660" s="3" t="s">
        <v>1778</v>
      </c>
      <c r="E1660" s="3" t="str">
        <v>Sullens</v>
      </c>
      <c r="G1660" s="19">
        <v>5316</v>
      </c>
      <c r="H1660" s="19" t="s">
        <v>4550</v>
      </c>
    </row>
    <row r="1661" spans="1:8" x14ac:dyDescent="0.2">
      <c r="A1661" s="3">
        <v>4253</v>
      </c>
      <c r="B1661" s="3" t="s">
        <v>1804</v>
      </c>
      <c r="C1661" s="3" t="s">
        <v>1804</v>
      </c>
      <c r="D1661" s="3" t="s">
        <v>1778</v>
      </c>
      <c r="E1661" s="3" t="str">
        <v>Vufflens-la-Ville</v>
      </c>
      <c r="G1661" s="19">
        <v>5317</v>
      </c>
      <c r="H1661" s="19" t="s">
        <v>4542</v>
      </c>
    </row>
    <row r="1662" spans="1:8" x14ac:dyDescent="0.2">
      <c r="A1662" s="3">
        <v>4254</v>
      </c>
      <c r="B1662" s="3" t="s">
        <v>1805</v>
      </c>
      <c r="C1662" s="3" t="s">
        <v>1804</v>
      </c>
      <c r="D1662" s="3" t="s">
        <v>1778</v>
      </c>
      <c r="E1662" s="3" t="str">
        <v>Assens</v>
      </c>
      <c r="G1662" s="19">
        <v>5318</v>
      </c>
      <c r="H1662" s="19" t="s">
        <v>4549</v>
      </c>
    </row>
    <row r="1663" spans="1:8" x14ac:dyDescent="0.2">
      <c r="A1663" s="3">
        <v>4224</v>
      </c>
      <c r="B1663" s="3" t="s">
        <v>1806</v>
      </c>
      <c r="C1663" s="3" t="s">
        <v>1806</v>
      </c>
      <c r="D1663" s="3" t="s">
        <v>1778</v>
      </c>
      <c r="E1663" s="3" t="str">
        <v>Bercher</v>
      </c>
      <c r="G1663" s="19">
        <v>5322</v>
      </c>
      <c r="H1663" s="19" t="s">
        <v>4550</v>
      </c>
    </row>
    <row r="1664" spans="1:8" x14ac:dyDescent="0.2">
      <c r="A1664" s="3">
        <v>2814</v>
      </c>
      <c r="B1664" s="3" t="s">
        <v>1807</v>
      </c>
      <c r="C1664" s="3" t="s">
        <v>1807</v>
      </c>
      <c r="D1664" s="3" t="s">
        <v>1778</v>
      </c>
      <c r="E1664" s="3" t="str">
        <v>Bottens</v>
      </c>
      <c r="G1664" s="19">
        <v>5323</v>
      </c>
      <c r="H1664" s="19" t="s">
        <v>4550</v>
      </c>
    </row>
    <row r="1665" spans="1:8" x14ac:dyDescent="0.2">
      <c r="A1665" s="3">
        <v>4244</v>
      </c>
      <c r="B1665" s="3" t="s">
        <v>1808</v>
      </c>
      <c r="C1665" s="3" t="s">
        <v>1808</v>
      </c>
      <c r="D1665" s="3" t="s">
        <v>1778</v>
      </c>
      <c r="E1665" s="3" t="str">
        <v>Bretigny-sur-Morrens</v>
      </c>
      <c r="G1665" s="19">
        <v>5324</v>
      </c>
      <c r="H1665" s="19" t="s">
        <v>4542</v>
      </c>
    </row>
    <row r="1666" spans="1:8" x14ac:dyDescent="0.2">
      <c r="A1666" s="3">
        <v>4246</v>
      </c>
      <c r="B1666" s="3" t="s">
        <v>1809</v>
      </c>
      <c r="C1666" s="3" t="s">
        <v>1810</v>
      </c>
      <c r="D1666" s="3" t="s">
        <v>1778</v>
      </c>
      <c r="E1666" s="3" t="str">
        <v>Cugy (VD)</v>
      </c>
      <c r="G1666" s="19">
        <v>5325</v>
      </c>
      <c r="H1666" s="19" t="s">
        <v>4542</v>
      </c>
    </row>
    <row r="1667" spans="1:8" x14ac:dyDescent="0.2">
      <c r="A1667" s="3">
        <v>4222</v>
      </c>
      <c r="B1667" s="3" t="s">
        <v>1811</v>
      </c>
      <c r="C1667" s="3" t="s">
        <v>1811</v>
      </c>
      <c r="D1667" s="3" t="s">
        <v>1778</v>
      </c>
      <c r="E1667" s="3" t="str">
        <v>Echallens</v>
      </c>
      <c r="G1667" s="19">
        <v>5326</v>
      </c>
      <c r="H1667" s="19" t="s">
        <v>4542</v>
      </c>
    </row>
    <row r="1668" spans="1:8" x14ac:dyDescent="0.2">
      <c r="A1668" s="3">
        <v>4422</v>
      </c>
      <c r="B1668" s="3" t="s">
        <v>1812</v>
      </c>
      <c r="C1668" s="3" t="s">
        <v>1812</v>
      </c>
      <c r="D1668" s="3" t="s">
        <v>1778</v>
      </c>
      <c r="E1668" s="3" t="str">
        <v>Essertines-sur-Yverdon</v>
      </c>
      <c r="G1668" s="19">
        <v>5330</v>
      </c>
      <c r="H1668" s="19" t="s">
        <v>4550</v>
      </c>
    </row>
    <row r="1669" spans="1:8" x14ac:dyDescent="0.2">
      <c r="A1669" s="3">
        <v>4302</v>
      </c>
      <c r="B1669" s="3" t="s">
        <v>1813</v>
      </c>
      <c r="C1669" s="3" t="s">
        <v>1814</v>
      </c>
      <c r="D1669" s="3" t="s">
        <v>1778</v>
      </c>
      <c r="E1669" s="3" t="str">
        <v>Etagnières</v>
      </c>
      <c r="G1669" s="19">
        <v>5332</v>
      </c>
      <c r="H1669" s="19" t="s">
        <v>4550</v>
      </c>
    </row>
    <row r="1670" spans="1:8" x14ac:dyDescent="0.2">
      <c r="A1670" s="3">
        <v>4416</v>
      </c>
      <c r="B1670" s="3" t="s">
        <v>1815</v>
      </c>
      <c r="C1670" s="3" t="s">
        <v>1815</v>
      </c>
      <c r="D1670" s="3" t="s">
        <v>1778</v>
      </c>
      <c r="E1670" s="3" t="str">
        <v>Fey</v>
      </c>
      <c r="G1670" s="19">
        <v>5333</v>
      </c>
      <c r="H1670" s="19" t="s">
        <v>4550</v>
      </c>
    </row>
    <row r="1671" spans="1:8" x14ac:dyDescent="0.2">
      <c r="A1671" s="3">
        <v>4402</v>
      </c>
      <c r="B1671" s="3" t="s">
        <v>1816</v>
      </c>
      <c r="C1671" s="3" t="s">
        <v>1816</v>
      </c>
      <c r="D1671" s="3" t="s">
        <v>1778</v>
      </c>
      <c r="E1671" s="3" t="str">
        <v>Froideville</v>
      </c>
      <c r="G1671" s="19">
        <v>5334</v>
      </c>
      <c r="H1671" s="19" t="s">
        <v>4550</v>
      </c>
    </row>
    <row r="1672" spans="1:8" x14ac:dyDescent="0.2">
      <c r="A1672" s="3">
        <v>4414</v>
      </c>
      <c r="B1672" s="3" t="s">
        <v>1817</v>
      </c>
      <c r="C1672" s="3" t="s">
        <v>1817</v>
      </c>
      <c r="D1672" s="3" t="s">
        <v>1778</v>
      </c>
      <c r="E1672" s="3" t="str">
        <v>Morrens (VD)</v>
      </c>
      <c r="G1672" s="19">
        <v>5400</v>
      </c>
      <c r="H1672" s="19" t="s">
        <v>4550</v>
      </c>
    </row>
    <row r="1673" spans="1:8" x14ac:dyDescent="0.2">
      <c r="A1673" s="3">
        <v>4304</v>
      </c>
      <c r="B1673" s="3" t="s">
        <v>1818</v>
      </c>
      <c r="C1673" s="3" t="s">
        <v>1818</v>
      </c>
      <c r="D1673" s="3" t="s">
        <v>1778</v>
      </c>
      <c r="E1673" s="3" t="str">
        <v>Oulens-sous-Echallens</v>
      </c>
      <c r="G1673" s="19">
        <v>5404</v>
      </c>
      <c r="H1673" s="19" t="s">
        <v>4550</v>
      </c>
    </row>
    <row r="1674" spans="1:8" x14ac:dyDescent="0.2">
      <c r="A1674" s="3">
        <v>4423</v>
      </c>
      <c r="B1674" s="3" t="s">
        <v>1819</v>
      </c>
      <c r="C1674" s="3" t="s">
        <v>1819</v>
      </c>
      <c r="D1674" s="3" t="s">
        <v>1778</v>
      </c>
      <c r="E1674" s="3" t="str">
        <v>Pailly</v>
      </c>
      <c r="G1674" s="19">
        <v>5405</v>
      </c>
      <c r="H1674" s="19" t="s">
        <v>4550</v>
      </c>
    </row>
    <row r="1675" spans="1:8" x14ac:dyDescent="0.2">
      <c r="A1675" s="3">
        <v>4415</v>
      </c>
      <c r="B1675" s="3" t="s">
        <v>1820</v>
      </c>
      <c r="C1675" s="3" t="s">
        <v>1820</v>
      </c>
      <c r="D1675" s="3" t="s">
        <v>1778</v>
      </c>
      <c r="E1675" s="3" t="str">
        <v>Penthéréaz</v>
      </c>
      <c r="G1675" s="19">
        <v>5406</v>
      </c>
      <c r="H1675" s="19" t="s">
        <v>4549</v>
      </c>
    </row>
    <row r="1676" spans="1:8" x14ac:dyDescent="0.2">
      <c r="A1676" s="3">
        <v>4410</v>
      </c>
      <c r="B1676" s="3" t="s">
        <v>1821</v>
      </c>
      <c r="C1676" s="3" t="s">
        <v>1821</v>
      </c>
      <c r="D1676" s="3" t="s">
        <v>1778</v>
      </c>
      <c r="E1676" s="3" t="str">
        <v>Poliez-Pittet</v>
      </c>
      <c r="G1676" s="19">
        <v>5408</v>
      </c>
      <c r="H1676" s="19" t="s">
        <v>4550</v>
      </c>
    </row>
    <row r="1677" spans="1:8" x14ac:dyDescent="0.2">
      <c r="A1677" s="3">
        <v>4419</v>
      </c>
      <c r="B1677" s="3" t="s">
        <v>1822</v>
      </c>
      <c r="C1677" s="3" t="s">
        <v>1822</v>
      </c>
      <c r="D1677" s="3" t="s">
        <v>1778</v>
      </c>
      <c r="E1677" s="3" t="str">
        <v>Rueyres</v>
      </c>
      <c r="G1677" s="19">
        <v>5412</v>
      </c>
      <c r="H1677" s="19" t="s">
        <v>4549</v>
      </c>
    </row>
    <row r="1678" spans="1:8" x14ac:dyDescent="0.2">
      <c r="A1678" s="3">
        <v>4133</v>
      </c>
      <c r="B1678" s="3" t="s">
        <v>1823</v>
      </c>
      <c r="C1678" s="3" t="s">
        <v>1823</v>
      </c>
      <c r="D1678" s="3" t="s">
        <v>1778</v>
      </c>
      <c r="E1678" s="3" t="str">
        <v>Saint-Barthélemy (VD)</v>
      </c>
      <c r="G1678" s="19">
        <v>5413</v>
      </c>
      <c r="H1678" s="19" t="s">
        <v>4549</v>
      </c>
    </row>
    <row r="1679" spans="1:8" x14ac:dyDescent="0.2">
      <c r="A1679" s="3">
        <v>4433</v>
      </c>
      <c r="B1679" s="3" t="s">
        <v>1824</v>
      </c>
      <c r="C1679" s="3" t="s">
        <v>1824</v>
      </c>
      <c r="D1679" s="3" t="s">
        <v>1778</v>
      </c>
      <c r="E1679" s="3" t="str">
        <v>Villars-le-Terroir</v>
      </c>
      <c r="G1679" s="19">
        <v>5415</v>
      </c>
      <c r="H1679" s="19" t="s">
        <v>4550</v>
      </c>
    </row>
    <row r="1680" spans="1:8" x14ac:dyDescent="0.2">
      <c r="A1680" s="3">
        <v>4411</v>
      </c>
      <c r="B1680" s="3" t="s">
        <v>1825</v>
      </c>
      <c r="C1680" s="3" t="s">
        <v>1825</v>
      </c>
      <c r="D1680" s="3" t="s">
        <v>1778</v>
      </c>
      <c r="E1680" s="3" t="str">
        <v>Vuarrens</v>
      </c>
      <c r="G1680" s="19">
        <v>5416</v>
      </c>
      <c r="H1680" s="19" t="s">
        <v>4550</v>
      </c>
    </row>
    <row r="1681" spans="1:8" x14ac:dyDescent="0.2">
      <c r="A1681" s="3">
        <v>4417</v>
      </c>
      <c r="B1681" s="3" t="s">
        <v>1826</v>
      </c>
      <c r="C1681" s="3" t="s">
        <v>1826</v>
      </c>
      <c r="D1681" s="3" t="s">
        <v>1778</v>
      </c>
      <c r="E1681" s="3" t="str">
        <v>Montilliez</v>
      </c>
      <c r="G1681" s="19">
        <v>5417</v>
      </c>
      <c r="H1681" s="19" t="s">
        <v>4550</v>
      </c>
    </row>
    <row r="1682" spans="1:8" x14ac:dyDescent="0.2">
      <c r="A1682" s="3">
        <v>4469</v>
      </c>
      <c r="B1682" s="3" t="s">
        <v>1827</v>
      </c>
      <c r="C1682" s="3" t="s">
        <v>1827</v>
      </c>
      <c r="D1682" s="3" t="s">
        <v>1778</v>
      </c>
      <c r="E1682" s="3" t="str">
        <v>Goumoëns</v>
      </c>
      <c r="G1682" s="19">
        <v>5420</v>
      </c>
      <c r="H1682" s="19" t="s">
        <v>4550</v>
      </c>
    </row>
    <row r="1683" spans="1:8" x14ac:dyDescent="0.2">
      <c r="A1683" s="3">
        <v>4461</v>
      </c>
      <c r="B1683" s="3" t="s">
        <v>1828</v>
      </c>
      <c r="C1683" s="3" t="s">
        <v>1828</v>
      </c>
      <c r="D1683" s="3" t="s">
        <v>1778</v>
      </c>
      <c r="E1683" s="3" t="str">
        <v>Bonvillars</v>
      </c>
      <c r="G1683" s="19">
        <v>5423</v>
      </c>
      <c r="H1683" s="19" t="s">
        <v>4550</v>
      </c>
    </row>
    <row r="1684" spans="1:8" x14ac:dyDescent="0.2">
      <c r="A1684" s="3">
        <v>4446</v>
      </c>
      <c r="B1684" s="3" t="s">
        <v>1829</v>
      </c>
      <c r="C1684" s="3" t="s">
        <v>1829</v>
      </c>
      <c r="D1684" s="3" t="s">
        <v>1778</v>
      </c>
      <c r="E1684" s="3" t="str">
        <v>Bullet</v>
      </c>
      <c r="G1684" s="19">
        <v>5425</v>
      </c>
      <c r="H1684" s="19" t="s">
        <v>4550</v>
      </c>
    </row>
    <row r="1685" spans="1:8" x14ac:dyDescent="0.2">
      <c r="A1685" s="3">
        <v>4463</v>
      </c>
      <c r="B1685" s="3" t="s">
        <v>1830</v>
      </c>
      <c r="C1685" s="3" t="s">
        <v>1830</v>
      </c>
      <c r="D1685" s="3" t="s">
        <v>1778</v>
      </c>
      <c r="E1685" s="3" t="str">
        <v>Champagne</v>
      </c>
      <c r="G1685" s="19">
        <v>5426</v>
      </c>
      <c r="H1685" s="19" t="s">
        <v>4550</v>
      </c>
    </row>
    <row r="1686" spans="1:8" x14ac:dyDescent="0.2">
      <c r="A1686" s="3">
        <v>4442</v>
      </c>
      <c r="B1686" s="3" t="s">
        <v>1831</v>
      </c>
      <c r="C1686" s="3" t="s">
        <v>1831</v>
      </c>
      <c r="D1686" s="3" t="s">
        <v>1778</v>
      </c>
      <c r="E1686" s="3" t="str">
        <v>Concise</v>
      </c>
      <c r="G1686" s="19">
        <v>5430</v>
      </c>
      <c r="H1686" s="19" t="s">
        <v>4550</v>
      </c>
    </row>
    <row r="1687" spans="1:8" x14ac:dyDescent="0.2">
      <c r="A1687" s="3">
        <v>4460</v>
      </c>
      <c r="B1687" s="3" t="s">
        <v>1832</v>
      </c>
      <c r="C1687" s="3" t="s">
        <v>1832</v>
      </c>
      <c r="D1687" s="3" t="s">
        <v>1778</v>
      </c>
      <c r="E1687" s="3" t="str">
        <v>Corcelles-près-Concise</v>
      </c>
      <c r="G1687" s="19">
        <v>5432</v>
      </c>
      <c r="H1687" s="19" t="s">
        <v>4550</v>
      </c>
    </row>
    <row r="1688" spans="1:8" x14ac:dyDescent="0.2">
      <c r="A1688" s="3">
        <v>4445</v>
      </c>
      <c r="B1688" s="3" t="s">
        <v>1833</v>
      </c>
      <c r="C1688" s="3" t="s">
        <v>1833</v>
      </c>
      <c r="D1688" s="3" t="s">
        <v>1778</v>
      </c>
      <c r="E1688" s="3" t="str">
        <v>Fiez</v>
      </c>
      <c r="G1688" s="19">
        <v>5436</v>
      </c>
      <c r="H1688" s="19" t="s">
        <v>4550</v>
      </c>
    </row>
    <row r="1689" spans="1:8" x14ac:dyDescent="0.2">
      <c r="A1689" s="3">
        <v>4465</v>
      </c>
      <c r="B1689" s="3" t="s">
        <v>1834</v>
      </c>
      <c r="C1689" s="3" t="s">
        <v>1834</v>
      </c>
      <c r="D1689" s="3" t="s">
        <v>1778</v>
      </c>
      <c r="E1689" s="3" t="str">
        <v>Fontaines-sur-Grandson</v>
      </c>
      <c r="G1689" s="19">
        <v>5442</v>
      </c>
      <c r="H1689" s="19" t="s">
        <v>4550</v>
      </c>
    </row>
    <row r="1690" spans="1:8" x14ac:dyDescent="0.2">
      <c r="A1690" s="3">
        <v>4452</v>
      </c>
      <c r="B1690" s="3" t="s">
        <v>1835</v>
      </c>
      <c r="C1690" s="3" t="s">
        <v>1835</v>
      </c>
      <c r="D1690" s="3" t="s">
        <v>1778</v>
      </c>
      <c r="E1690" s="3" t="str">
        <v>Giez</v>
      </c>
      <c r="G1690" s="19">
        <v>5443</v>
      </c>
      <c r="H1690" s="19" t="s">
        <v>4550</v>
      </c>
    </row>
    <row r="1691" spans="1:8" x14ac:dyDescent="0.2">
      <c r="A1691" s="3">
        <v>4447</v>
      </c>
      <c r="B1691" s="3" t="s">
        <v>1836</v>
      </c>
      <c r="C1691" s="3" t="s">
        <v>1836</v>
      </c>
      <c r="D1691" s="3" t="s">
        <v>1778</v>
      </c>
      <c r="E1691" s="3" t="str">
        <v>Grandevent</v>
      </c>
      <c r="G1691" s="19">
        <v>5444</v>
      </c>
      <c r="H1691" s="19" t="s">
        <v>4549</v>
      </c>
    </row>
    <row r="1692" spans="1:8" x14ac:dyDescent="0.2">
      <c r="A1692" s="3">
        <v>4496</v>
      </c>
      <c r="B1692" s="3" t="s">
        <v>1837</v>
      </c>
      <c r="C1692" s="3" t="s">
        <v>1838</v>
      </c>
      <c r="D1692" s="3" t="s">
        <v>1778</v>
      </c>
      <c r="E1692" s="3" t="str">
        <v>Grandson</v>
      </c>
      <c r="G1692" s="19">
        <v>5445</v>
      </c>
      <c r="H1692" s="19" t="s">
        <v>4549</v>
      </c>
    </row>
    <row r="1693" spans="1:8" x14ac:dyDescent="0.2">
      <c r="A1693" s="3">
        <v>4448</v>
      </c>
      <c r="B1693" s="3" t="s">
        <v>1839</v>
      </c>
      <c r="C1693" s="3" t="s">
        <v>1839</v>
      </c>
      <c r="D1693" s="3" t="s">
        <v>1778</v>
      </c>
      <c r="E1693" s="3" t="str">
        <v>Mauborget</v>
      </c>
      <c r="G1693" s="19">
        <v>5452</v>
      </c>
      <c r="H1693" s="19" t="s">
        <v>4550</v>
      </c>
    </row>
    <row r="1694" spans="1:8" x14ac:dyDescent="0.2">
      <c r="A1694" s="3">
        <v>4464</v>
      </c>
      <c r="B1694" s="3" t="s">
        <v>1840</v>
      </c>
      <c r="C1694" s="3" t="s">
        <v>1840</v>
      </c>
      <c r="D1694" s="3" t="s">
        <v>1778</v>
      </c>
      <c r="E1694" s="3" t="str">
        <v>Mutrux</v>
      </c>
      <c r="G1694" s="19">
        <v>5453</v>
      </c>
      <c r="H1694" s="19" t="s">
        <v>4550</v>
      </c>
    </row>
    <row r="1695" spans="1:8" x14ac:dyDescent="0.2">
      <c r="A1695" s="3">
        <v>4453</v>
      </c>
      <c r="B1695" s="3" t="s">
        <v>1841</v>
      </c>
      <c r="C1695" s="3" t="s">
        <v>1841</v>
      </c>
      <c r="D1695" s="3" t="s">
        <v>1778</v>
      </c>
      <c r="E1695" s="3" t="str">
        <v>Novalles</v>
      </c>
      <c r="G1695" s="19">
        <v>5454</v>
      </c>
      <c r="H1695" s="19" t="s">
        <v>4551</v>
      </c>
    </row>
    <row r="1696" spans="1:8" x14ac:dyDescent="0.2">
      <c r="A1696" s="3">
        <v>4494</v>
      </c>
      <c r="B1696" s="3" t="s">
        <v>1842</v>
      </c>
      <c r="C1696" s="3" t="s">
        <v>1842</v>
      </c>
      <c r="D1696" s="3" t="s">
        <v>1778</v>
      </c>
      <c r="E1696" s="3" t="str">
        <v>Onnens (VD)</v>
      </c>
      <c r="G1696" s="19">
        <v>5462</v>
      </c>
      <c r="H1696" s="19" t="s">
        <v>4550</v>
      </c>
    </row>
    <row r="1697" spans="1:8" x14ac:dyDescent="0.2">
      <c r="A1697" s="3">
        <v>4466</v>
      </c>
      <c r="B1697" s="3" t="s">
        <v>1843</v>
      </c>
      <c r="C1697" s="3" t="s">
        <v>1843</v>
      </c>
      <c r="D1697" s="3" t="s">
        <v>1778</v>
      </c>
      <c r="E1697" s="3" t="str">
        <v>Provence</v>
      </c>
      <c r="G1697" s="19">
        <v>5463</v>
      </c>
      <c r="H1697" s="19" t="s">
        <v>4550</v>
      </c>
    </row>
    <row r="1698" spans="1:8" x14ac:dyDescent="0.2">
      <c r="A1698" s="3">
        <v>4462</v>
      </c>
      <c r="B1698" s="3" t="s">
        <v>1844</v>
      </c>
      <c r="C1698" s="3" t="s">
        <v>1845</v>
      </c>
      <c r="D1698" s="3" t="s">
        <v>1778</v>
      </c>
      <c r="E1698" s="3" t="str">
        <v>Sainte-Croix</v>
      </c>
      <c r="G1698" s="19">
        <v>5464</v>
      </c>
      <c r="H1698" s="19" t="s">
        <v>4550</v>
      </c>
    </row>
    <row r="1699" spans="1:8" x14ac:dyDescent="0.2">
      <c r="A1699" s="3">
        <v>4467</v>
      </c>
      <c r="B1699" s="3" t="s">
        <v>1846</v>
      </c>
      <c r="C1699" s="3" t="s">
        <v>1846</v>
      </c>
      <c r="D1699" s="3" t="s">
        <v>1778</v>
      </c>
      <c r="E1699" s="3" t="str">
        <v>Tévenon</v>
      </c>
      <c r="G1699" s="19">
        <v>5465</v>
      </c>
      <c r="H1699" s="19" t="s">
        <v>4550</v>
      </c>
    </row>
    <row r="1700" spans="1:8" x14ac:dyDescent="0.2">
      <c r="A1700" s="3">
        <v>4444</v>
      </c>
      <c r="B1700" s="3" t="s">
        <v>1847</v>
      </c>
      <c r="C1700" s="3" t="s">
        <v>1847</v>
      </c>
      <c r="D1700" s="3" t="s">
        <v>1778</v>
      </c>
      <c r="E1700" s="3" t="str">
        <v>Belmont-sur-Lausanne</v>
      </c>
      <c r="G1700" s="19">
        <v>5466</v>
      </c>
      <c r="H1700" s="19" t="s">
        <v>4550</v>
      </c>
    </row>
    <row r="1701" spans="1:8" x14ac:dyDescent="0.2">
      <c r="A1701" s="3">
        <v>4497</v>
      </c>
      <c r="B1701" s="3" t="s">
        <v>1848</v>
      </c>
      <c r="C1701" s="3" t="s">
        <v>1848</v>
      </c>
      <c r="D1701" s="3" t="s">
        <v>1778</v>
      </c>
      <c r="E1701" s="3" t="str">
        <v>Cheseaux-sur-Lausanne</v>
      </c>
      <c r="G1701" s="19">
        <v>5467</v>
      </c>
      <c r="H1701" s="19" t="s">
        <v>4550</v>
      </c>
    </row>
    <row r="1702" spans="1:8" x14ac:dyDescent="0.2">
      <c r="A1702" s="3">
        <v>4450</v>
      </c>
      <c r="B1702" s="3" t="s">
        <v>1849</v>
      </c>
      <c r="C1702" s="3" t="s">
        <v>1849</v>
      </c>
      <c r="D1702" s="3" t="s">
        <v>1778</v>
      </c>
      <c r="E1702" s="3" t="str">
        <v>Crissier</v>
      </c>
      <c r="G1702" s="19">
        <v>5502</v>
      </c>
      <c r="H1702" s="19" t="s">
        <v>4549</v>
      </c>
    </row>
    <row r="1703" spans="1:8" x14ac:dyDescent="0.2">
      <c r="A1703" s="3">
        <v>4492</v>
      </c>
      <c r="B1703" s="3" t="s">
        <v>1850</v>
      </c>
      <c r="C1703" s="3" t="s">
        <v>1850</v>
      </c>
      <c r="D1703" s="3" t="s">
        <v>1778</v>
      </c>
      <c r="E1703" s="3" t="str">
        <v>Epalinges</v>
      </c>
      <c r="G1703" s="19">
        <v>5503</v>
      </c>
      <c r="H1703" s="19" t="s">
        <v>4549</v>
      </c>
    </row>
    <row r="1704" spans="1:8" x14ac:dyDescent="0.2">
      <c r="A1704" s="3">
        <v>4456</v>
      </c>
      <c r="B1704" s="3" t="s">
        <v>1851</v>
      </c>
      <c r="C1704" s="3" t="s">
        <v>1851</v>
      </c>
      <c r="D1704" s="3" t="s">
        <v>1778</v>
      </c>
      <c r="E1704" s="3" t="str">
        <v>Jouxtens-Mézery</v>
      </c>
      <c r="G1704" s="19">
        <v>5504</v>
      </c>
      <c r="H1704" s="19" t="s">
        <v>4549</v>
      </c>
    </row>
    <row r="1705" spans="1:8" x14ac:dyDescent="0.2">
      <c r="A1705" s="3">
        <v>4441</v>
      </c>
      <c r="B1705" s="3" t="s">
        <v>1852</v>
      </c>
      <c r="C1705" s="3" t="s">
        <v>1852</v>
      </c>
      <c r="D1705" s="3" t="s">
        <v>1778</v>
      </c>
      <c r="E1705" s="3" t="str">
        <v>Lausanne</v>
      </c>
      <c r="G1705" s="19">
        <v>5505</v>
      </c>
      <c r="H1705" s="19" t="s">
        <v>4549</v>
      </c>
    </row>
    <row r="1706" spans="1:8" x14ac:dyDescent="0.2">
      <c r="A1706" s="3">
        <v>4493</v>
      </c>
      <c r="B1706" s="3" t="s">
        <v>1853</v>
      </c>
      <c r="C1706" s="3" t="s">
        <v>1853</v>
      </c>
      <c r="D1706" s="3" t="s">
        <v>1778</v>
      </c>
      <c r="E1706" s="3" t="str">
        <v>Le Mont-sur-Lausanne</v>
      </c>
      <c r="G1706" s="19">
        <v>5506</v>
      </c>
      <c r="H1706" s="19" t="s">
        <v>4549</v>
      </c>
    </row>
    <row r="1707" spans="1:8" x14ac:dyDescent="0.2">
      <c r="A1707" s="3">
        <v>4451</v>
      </c>
      <c r="B1707" s="3" t="s">
        <v>1854</v>
      </c>
      <c r="C1707" s="3" t="s">
        <v>1854</v>
      </c>
      <c r="D1707" s="3" t="s">
        <v>1778</v>
      </c>
      <c r="E1707" s="3" t="str">
        <v>Paudex</v>
      </c>
      <c r="G1707" s="19">
        <v>5507</v>
      </c>
      <c r="H1707" s="19" t="s">
        <v>4549</v>
      </c>
    </row>
    <row r="1708" spans="1:8" x14ac:dyDescent="0.2">
      <c r="A1708" s="3">
        <v>4443</v>
      </c>
      <c r="B1708" s="3" t="s">
        <v>1855</v>
      </c>
      <c r="C1708" s="3" t="s">
        <v>1855</v>
      </c>
      <c r="D1708" s="3" t="s">
        <v>1778</v>
      </c>
      <c r="E1708" s="3" t="str">
        <v>Prilly</v>
      </c>
      <c r="G1708" s="19">
        <v>5512</v>
      </c>
      <c r="H1708" s="19" t="s">
        <v>4549</v>
      </c>
    </row>
    <row r="1709" spans="1:8" x14ac:dyDescent="0.2">
      <c r="A1709" s="3">
        <v>4495</v>
      </c>
      <c r="B1709" s="3" t="s">
        <v>1856</v>
      </c>
      <c r="C1709" s="3" t="s">
        <v>1856</v>
      </c>
      <c r="D1709" s="3" t="s">
        <v>1778</v>
      </c>
      <c r="E1709" s="3" t="str">
        <v>Pully</v>
      </c>
      <c r="G1709" s="19">
        <v>5522</v>
      </c>
      <c r="H1709" s="19" t="s">
        <v>4549</v>
      </c>
    </row>
    <row r="1710" spans="1:8" x14ac:dyDescent="0.2">
      <c r="A1710" s="3">
        <v>4455</v>
      </c>
      <c r="B1710" s="3" t="s">
        <v>1857</v>
      </c>
      <c r="C1710" s="3" t="s">
        <v>1857</v>
      </c>
      <c r="D1710" s="3" t="s">
        <v>1778</v>
      </c>
      <c r="E1710" s="3" t="str">
        <v>Renens (VD)</v>
      </c>
      <c r="G1710" s="19">
        <v>5524</v>
      </c>
      <c r="H1710" s="19" t="s">
        <v>4549</v>
      </c>
    </row>
    <row r="1711" spans="1:8" x14ac:dyDescent="0.2">
      <c r="A1711" s="3">
        <v>4424</v>
      </c>
      <c r="B1711" s="3" t="s">
        <v>1858</v>
      </c>
      <c r="C1711" s="3" t="s">
        <v>1858</v>
      </c>
      <c r="D1711" s="3" t="s">
        <v>1778</v>
      </c>
      <c r="E1711" s="3" t="str">
        <v>Romanel-sur-Lausanne</v>
      </c>
      <c r="G1711" s="19">
        <v>5525</v>
      </c>
      <c r="H1711" s="19" t="s">
        <v>4549</v>
      </c>
    </row>
    <row r="1712" spans="1:8" x14ac:dyDescent="0.2">
      <c r="A1712" s="3">
        <v>4431</v>
      </c>
      <c r="B1712" s="3" t="s">
        <v>1859</v>
      </c>
      <c r="C1712" s="3" t="s">
        <v>1859</v>
      </c>
      <c r="D1712" s="3" t="s">
        <v>1778</v>
      </c>
      <c r="E1712" s="3" t="str">
        <v>Chexbres</v>
      </c>
      <c r="G1712" s="19">
        <v>5600</v>
      </c>
      <c r="H1712" s="19" t="s">
        <v>4549</v>
      </c>
    </row>
    <row r="1713" spans="1:8" x14ac:dyDescent="0.2">
      <c r="A1713" s="3">
        <v>4207</v>
      </c>
      <c r="B1713" s="3" t="s">
        <v>1860</v>
      </c>
      <c r="C1713" s="3" t="s">
        <v>1860</v>
      </c>
      <c r="D1713" s="3" t="s">
        <v>1778</v>
      </c>
      <c r="E1713" s="3" t="str">
        <v>Forel (Lavaux)</v>
      </c>
      <c r="G1713" s="19">
        <v>5603</v>
      </c>
      <c r="H1713" s="19" t="s">
        <v>4549</v>
      </c>
    </row>
    <row r="1714" spans="1:8" x14ac:dyDescent="0.2">
      <c r="A1714" s="3">
        <v>4457</v>
      </c>
      <c r="B1714" s="3" t="s">
        <v>1861</v>
      </c>
      <c r="C1714" s="3" t="s">
        <v>1861</v>
      </c>
      <c r="D1714" s="3" t="s">
        <v>1778</v>
      </c>
      <c r="E1714" s="3" t="str">
        <v>Lutry</v>
      </c>
      <c r="G1714" s="19">
        <v>5604</v>
      </c>
      <c r="H1714" s="19" t="s">
        <v>4549</v>
      </c>
    </row>
    <row r="1715" spans="1:8" x14ac:dyDescent="0.2">
      <c r="A1715" s="3">
        <v>4458</v>
      </c>
      <c r="B1715" s="3" t="s">
        <v>1862</v>
      </c>
      <c r="C1715" s="3" t="s">
        <v>1862</v>
      </c>
      <c r="D1715" s="3" t="s">
        <v>1778</v>
      </c>
      <c r="E1715" s="3" t="str">
        <v>Puidoux</v>
      </c>
      <c r="G1715" s="19">
        <v>5605</v>
      </c>
      <c r="H1715" s="19" t="s">
        <v>4549</v>
      </c>
    </row>
    <row r="1716" spans="1:8" x14ac:dyDescent="0.2">
      <c r="A1716" s="3">
        <v>4434</v>
      </c>
      <c r="B1716" s="3" t="s">
        <v>1863</v>
      </c>
      <c r="C1716" s="3" t="s">
        <v>1863</v>
      </c>
      <c r="D1716" s="3" t="s">
        <v>1778</v>
      </c>
      <c r="E1716" s="3" t="str">
        <v>Rivaz</v>
      </c>
      <c r="G1716" s="19">
        <v>5606</v>
      </c>
      <c r="H1716" s="19" t="s">
        <v>4549</v>
      </c>
    </row>
    <row r="1717" spans="1:8" x14ac:dyDescent="0.2">
      <c r="A1717" s="3">
        <v>4432</v>
      </c>
      <c r="B1717" s="3" t="s">
        <v>1864</v>
      </c>
      <c r="C1717" s="3" t="s">
        <v>1864</v>
      </c>
      <c r="D1717" s="3" t="s">
        <v>1778</v>
      </c>
      <c r="E1717" s="3" t="str">
        <v>Saint-Saphorin (Lavaux)</v>
      </c>
      <c r="G1717" s="19">
        <v>5607</v>
      </c>
      <c r="H1717" s="19" t="s">
        <v>4549</v>
      </c>
    </row>
    <row r="1718" spans="1:8" x14ac:dyDescent="0.2">
      <c r="A1718" s="3">
        <v>4438</v>
      </c>
      <c r="B1718" s="3" t="s">
        <v>1865</v>
      </c>
      <c r="C1718" s="3" t="s">
        <v>1865</v>
      </c>
      <c r="D1718" s="3" t="s">
        <v>1778</v>
      </c>
      <c r="E1718" s="3" t="str">
        <v>Savigny</v>
      </c>
      <c r="G1718" s="19">
        <v>5608</v>
      </c>
      <c r="H1718" s="19" t="s">
        <v>4549</v>
      </c>
    </row>
    <row r="1719" spans="1:8" x14ac:dyDescent="0.2">
      <c r="A1719" s="3">
        <v>4426</v>
      </c>
      <c r="B1719" s="3" t="s">
        <v>1866</v>
      </c>
      <c r="C1719" s="3" t="s">
        <v>1866</v>
      </c>
      <c r="D1719" s="3" t="s">
        <v>1778</v>
      </c>
      <c r="E1719" s="3" t="str">
        <v>Bourg-en-Lavaux</v>
      </c>
      <c r="G1719" s="19">
        <v>5610</v>
      </c>
      <c r="H1719" s="19" t="s">
        <v>4549</v>
      </c>
    </row>
    <row r="1720" spans="1:8" x14ac:dyDescent="0.2">
      <c r="A1720" s="3">
        <v>4436</v>
      </c>
      <c r="B1720" s="3" t="s">
        <v>1867</v>
      </c>
      <c r="C1720" s="3" t="s">
        <v>1867</v>
      </c>
      <c r="D1720" s="3" t="s">
        <v>1778</v>
      </c>
      <c r="E1720" s="3" t="str">
        <v>Aclens</v>
      </c>
      <c r="G1720" s="19">
        <v>5611</v>
      </c>
      <c r="H1720" s="19" t="s">
        <v>4549</v>
      </c>
    </row>
    <row r="1721" spans="1:8" x14ac:dyDescent="0.2">
      <c r="A1721" s="3">
        <v>4435</v>
      </c>
      <c r="B1721" s="3" t="s">
        <v>1868</v>
      </c>
      <c r="C1721" s="3" t="s">
        <v>1868</v>
      </c>
      <c r="D1721" s="3" t="s">
        <v>1778</v>
      </c>
      <c r="E1721" s="3" t="str">
        <v>Bremblens</v>
      </c>
      <c r="G1721" s="19">
        <v>5612</v>
      </c>
      <c r="H1721" s="19" t="s">
        <v>4549</v>
      </c>
    </row>
    <row r="1722" spans="1:8" x14ac:dyDescent="0.2">
      <c r="A1722" s="3">
        <v>4436</v>
      </c>
      <c r="B1722" s="3" t="s">
        <v>1869</v>
      </c>
      <c r="C1722" s="3" t="s">
        <v>1870</v>
      </c>
      <c r="D1722" s="3" t="s">
        <v>1778</v>
      </c>
      <c r="E1722" s="3" t="str">
        <v>Buchillon</v>
      </c>
      <c r="G1722" s="19">
        <v>5613</v>
      </c>
      <c r="H1722" s="19" t="s">
        <v>4549</v>
      </c>
    </row>
    <row r="1723" spans="1:8" x14ac:dyDescent="0.2">
      <c r="A1723" s="3">
        <v>4418</v>
      </c>
      <c r="B1723" s="3" t="s">
        <v>1871</v>
      </c>
      <c r="C1723" s="3" t="s">
        <v>1871</v>
      </c>
      <c r="D1723" s="3" t="s">
        <v>1778</v>
      </c>
      <c r="E1723" s="3" t="str">
        <v>Bussigny</v>
      </c>
      <c r="G1723" s="19">
        <v>5614</v>
      </c>
      <c r="H1723" s="19" t="s">
        <v>4549</v>
      </c>
    </row>
    <row r="1724" spans="1:8" x14ac:dyDescent="0.2">
      <c r="A1724" s="3">
        <v>4425</v>
      </c>
      <c r="B1724" s="3" t="s">
        <v>1872</v>
      </c>
      <c r="C1724" s="3" t="s">
        <v>1872</v>
      </c>
      <c r="D1724" s="3" t="s">
        <v>1778</v>
      </c>
      <c r="E1724" s="3" t="str">
        <v>Chavannes-près-Renens</v>
      </c>
      <c r="G1724" s="19">
        <v>5615</v>
      </c>
      <c r="H1724" s="19" t="s">
        <v>4549</v>
      </c>
    </row>
    <row r="1725" spans="1:8" x14ac:dyDescent="0.2">
      <c r="A1725" s="3">
        <v>4437</v>
      </c>
      <c r="B1725" s="3" t="s">
        <v>1873</v>
      </c>
      <c r="C1725" s="3" t="s">
        <v>1873</v>
      </c>
      <c r="D1725" s="3" t="s">
        <v>1778</v>
      </c>
      <c r="E1725" s="3" t="str">
        <v>Chigny</v>
      </c>
      <c r="G1725" s="19">
        <v>5616</v>
      </c>
      <c r="H1725" s="19" t="s">
        <v>4549</v>
      </c>
    </row>
    <row r="1726" spans="1:8" x14ac:dyDescent="0.2">
      <c r="A1726" s="3">
        <v>8214</v>
      </c>
      <c r="B1726" s="3" t="s">
        <v>1874</v>
      </c>
      <c r="C1726" s="3" t="s">
        <v>1874</v>
      </c>
      <c r="D1726" s="3" t="s">
        <v>1875</v>
      </c>
      <c r="E1726" s="3" t="str">
        <v>Clarmont</v>
      </c>
      <c r="G1726" s="19">
        <v>5617</v>
      </c>
      <c r="H1726" s="19" t="s">
        <v>4549</v>
      </c>
    </row>
    <row r="1727" spans="1:8" x14ac:dyDescent="0.2">
      <c r="A1727" s="3">
        <v>8214</v>
      </c>
      <c r="B1727" s="3" t="s">
        <v>1874</v>
      </c>
      <c r="C1727" s="3" t="s">
        <v>1874</v>
      </c>
      <c r="D1727" s="3" t="s">
        <v>1875</v>
      </c>
      <c r="E1727" s="3" t="str">
        <v>Denens</v>
      </c>
      <c r="G1727" s="19">
        <v>5618</v>
      </c>
      <c r="H1727" s="19" t="s">
        <v>4549</v>
      </c>
    </row>
    <row r="1728" spans="1:8" x14ac:dyDescent="0.2">
      <c r="A1728" s="3">
        <v>8224</v>
      </c>
      <c r="B1728" s="3" t="s">
        <v>1876</v>
      </c>
      <c r="C1728" s="3" t="s">
        <v>1876</v>
      </c>
      <c r="D1728" s="3" t="s">
        <v>1875</v>
      </c>
      <c r="E1728" s="3" t="str">
        <v>Denges</v>
      </c>
      <c r="G1728" s="19">
        <v>5619</v>
      </c>
      <c r="H1728" s="19" t="s">
        <v>4549</v>
      </c>
    </row>
    <row r="1729" spans="1:8" x14ac:dyDescent="0.2">
      <c r="A1729" s="3">
        <v>8213</v>
      </c>
      <c r="B1729" s="3" t="s">
        <v>1877</v>
      </c>
      <c r="C1729" s="3" t="s">
        <v>1877</v>
      </c>
      <c r="D1729" s="3" t="s">
        <v>1875</v>
      </c>
      <c r="E1729" s="3" t="str">
        <v>Echandens</v>
      </c>
      <c r="G1729" s="19">
        <v>5620</v>
      </c>
      <c r="H1729" s="19" t="s">
        <v>4549</v>
      </c>
    </row>
    <row r="1730" spans="1:8" x14ac:dyDescent="0.2">
      <c r="A1730" s="3">
        <v>8236</v>
      </c>
      <c r="B1730" s="3" t="s">
        <v>1878</v>
      </c>
      <c r="C1730" s="3" t="s">
        <v>1878</v>
      </c>
      <c r="D1730" s="3" t="s">
        <v>1875</v>
      </c>
      <c r="E1730" s="3" t="str">
        <v>Echichens</v>
      </c>
      <c r="G1730" s="19">
        <v>5621</v>
      </c>
      <c r="H1730" s="19" t="s">
        <v>4549</v>
      </c>
    </row>
    <row r="1731" spans="1:8" x14ac:dyDescent="0.2">
      <c r="A1731" s="3">
        <v>8239</v>
      </c>
      <c r="B1731" s="3" t="s">
        <v>1879</v>
      </c>
      <c r="C1731" s="3" t="s">
        <v>1879</v>
      </c>
      <c r="D1731" s="3" t="s">
        <v>1875</v>
      </c>
      <c r="E1731" s="3" t="str">
        <v>Ecublens (VD)</v>
      </c>
      <c r="G1731" s="19">
        <v>5622</v>
      </c>
      <c r="H1731" s="19" t="s">
        <v>4549</v>
      </c>
    </row>
    <row r="1732" spans="1:8" x14ac:dyDescent="0.2">
      <c r="A1732" s="3">
        <v>8235</v>
      </c>
      <c r="B1732" s="3" t="s">
        <v>1880</v>
      </c>
      <c r="C1732" s="3" t="s">
        <v>1881</v>
      </c>
      <c r="D1732" s="3" t="s">
        <v>1875</v>
      </c>
      <c r="E1732" s="3" t="str">
        <v>Etoy</v>
      </c>
      <c r="G1732" s="19">
        <v>5623</v>
      </c>
      <c r="H1732" s="19" t="s">
        <v>4549</v>
      </c>
    </row>
    <row r="1733" spans="1:8" x14ac:dyDescent="0.2">
      <c r="A1733" s="3">
        <v>8234</v>
      </c>
      <c r="B1733" s="3" t="s">
        <v>1882</v>
      </c>
      <c r="C1733" s="3" t="s">
        <v>1883</v>
      </c>
      <c r="D1733" s="3" t="s">
        <v>1875</v>
      </c>
      <c r="E1733" s="3" t="str">
        <v>Lavigny</v>
      </c>
      <c r="G1733" s="19">
        <v>5624</v>
      </c>
      <c r="H1733" s="19" t="s">
        <v>4549</v>
      </c>
    </row>
    <row r="1734" spans="1:8" x14ac:dyDescent="0.2">
      <c r="A1734" s="3">
        <v>8236</v>
      </c>
      <c r="B1734" s="3" t="s">
        <v>1884</v>
      </c>
      <c r="C1734" s="3" t="s">
        <v>1885</v>
      </c>
      <c r="D1734" s="3" t="s">
        <v>1875</v>
      </c>
      <c r="E1734" s="3" t="str">
        <v>Lonay</v>
      </c>
      <c r="G1734" s="19">
        <v>5625</v>
      </c>
      <c r="H1734" s="19" t="s">
        <v>4549</v>
      </c>
    </row>
    <row r="1735" spans="1:8" x14ac:dyDescent="0.2">
      <c r="A1735" s="3">
        <v>8240</v>
      </c>
      <c r="B1735" s="3" t="s">
        <v>1885</v>
      </c>
      <c r="C1735" s="3" t="s">
        <v>1885</v>
      </c>
      <c r="D1735" s="3" t="s">
        <v>1875</v>
      </c>
      <c r="E1735" s="3" t="str">
        <v>Lully (VD)</v>
      </c>
      <c r="G1735" s="19">
        <v>5626</v>
      </c>
      <c r="H1735" s="19" t="s">
        <v>4549</v>
      </c>
    </row>
    <row r="1736" spans="1:8" x14ac:dyDescent="0.2">
      <c r="A1736" s="3">
        <v>8241</v>
      </c>
      <c r="B1736" s="3" t="s">
        <v>1886</v>
      </c>
      <c r="C1736" s="3" t="s">
        <v>1885</v>
      </c>
      <c r="D1736" s="3" t="s">
        <v>1875</v>
      </c>
      <c r="E1736" s="3" t="str">
        <v>Lussy-sur-Morges</v>
      </c>
      <c r="G1736" s="19">
        <v>5627</v>
      </c>
      <c r="H1736" s="19" t="s">
        <v>4549</v>
      </c>
    </row>
    <row r="1737" spans="1:8" x14ac:dyDescent="0.2">
      <c r="A1737" s="3">
        <v>8242</v>
      </c>
      <c r="B1737" s="3" t="s">
        <v>1887</v>
      </c>
      <c r="C1737" s="3" t="s">
        <v>1885</v>
      </c>
      <c r="D1737" s="3" t="s">
        <v>1875</v>
      </c>
      <c r="E1737" s="3" t="str">
        <v>Morges</v>
      </c>
      <c r="G1737" s="19">
        <v>5628</v>
      </c>
      <c r="H1737" s="19" t="s">
        <v>4549</v>
      </c>
    </row>
    <row r="1738" spans="1:8" x14ac:dyDescent="0.2">
      <c r="A1738" s="3">
        <v>8242</v>
      </c>
      <c r="B1738" s="3" t="s">
        <v>1888</v>
      </c>
      <c r="C1738" s="3" t="s">
        <v>1885</v>
      </c>
      <c r="D1738" s="3" t="s">
        <v>1875</v>
      </c>
      <c r="E1738" s="3" t="str">
        <v>Préverenges</v>
      </c>
      <c r="G1738" s="19">
        <v>5630</v>
      </c>
      <c r="H1738" s="19" t="s">
        <v>4549</v>
      </c>
    </row>
    <row r="1739" spans="1:8" x14ac:dyDescent="0.2">
      <c r="A1739" s="3">
        <v>8243</v>
      </c>
      <c r="B1739" s="3" t="s">
        <v>1889</v>
      </c>
      <c r="C1739" s="3" t="s">
        <v>1885</v>
      </c>
      <c r="D1739" s="3" t="s">
        <v>1875</v>
      </c>
      <c r="E1739" s="3" t="str">
        <v>Romanel-sur-Morges</v>
      </c>
      <c r="G1739" s="19">
        <v>5632</v>
      </c>
      <c r="H1739" s="19" t="s">
        <v>4549</v>
      </c>
    </row>
    <row r="1740" spans="1:8" x14ac:dyDescent="0.2">
      <c r="A1740" s="3">
        <v>8233</v>
      </c>
      <c r="B1740" s="3" t="s">
        <v>1890</v>
      </c>
      <c r="C1740" s="3" t="s">
        <v>1891</v>
      </c>
      <c r="D1740" s="3" t="s">
        <v>1875</v>
      </c>
      <c r="E1740" s="3" t="str">
        <v>Saint-Prex</v>
      </c>
      <c r="G1740" s="19">
        <v>5634</v>
      </c>
      <c r="H1740" s="19" t="s">
        <v>4546</v>
      </c>
    </row>
    <row r="1741" spans="1:8" x14ac:dyDescent="0.2">
      <c r="A1741" s="3">
        <v>8222</v>
      </c>
      <c r="B1741" s="3" t="s">
        <v>1892</v>
      </c>
      <c r="C1741" s="3" t="s">
        <v>1892</v>
      </c>
      <c r="D1741" s="3" t="s">
        <v>1875</v>
      </c>
      <c r="E1741" s="3" t="str">
        <v>Saint-Sulpice (VD)</v>
      </c>
      <c r="G1741" s="19">
        <v>5636</v>
      </c>
      <c r="H1741" s="19" t="s">
        <v>4546</v>
      </c>
    </row>
    <row r="1742" spans="1:8" x14ac:dyDescent="0.2">
      <c r="A1742" s="3">
        <v>8223</v>
      </c>
      <c r="B1742" s="3" t="s">
        <v>1893</v>
      </c>
      <c r="C1742" s="3" t="s">
        <v>1892</v>
      </c>
      <c r="D1742" s="3" t="s">
        <v>1875</v>
      </c>
      <c r="E1742" s="3" t="str">
        <v>Tolochenaz</v>
      </c>
      <c r="G1742" s="19">
        <v>5637</v>
      </c>
      <c r="H1742" s="19" t="s">
        <v>4546</v>
      </c>
    </row>
    <row r="1743" spans="1:8" x14ac:dyDescent="0.2">
      <c r="A1743" s="3">
        <v>8454</v>
      </c>
      <c r="B1743" s="3" t="s">
        <v>1894</v>
      </c>
      <c r="C1743" s="3" t="s">
        <v>1894</v>
      </c>
      <c r="D1743" s="3" t="s">
        <v>1875</v>
      </c>
      <c r="E1743" s="3" t="str">
        <v>Vaux-sur-Morges</v>
      </c>
      <c r="G1743" s="19">
        <v>5642</v>
      </c>
      <c r="H1743" s="19" t="s">
        <v>4546</v>
      </c>
    </row>
    <row r="1744" spans="1:8" x14ac:dyDescent="0.2">
      <c r="A1744" s="3">
        <v>8232</v>
      </c>
      <c r="B1744" s="3" t="s">
        <v>1895</v>
      </c>
      <c r="C1744" s="3" t="s">
        <v>1895</v>
      </c>
      <c r="D1744" s="3" t="s">
        <v>1875</v>
      </c>
      <c r="E1744" s="3" t="str">
        <v>Villars-Sainte-Croix</v>
      </c>
      <c r="G1744" s="19">
        <v>5643</v>
      </c>
      <c r="H1744" s="19" t="s">
        <v>4546</v>
      </c>
    </row>
    <row r="1745" spans="1:8" x14ac:dyDescent="0.2">
      <c r="A1745" s="3">
        <v>8212</v>
      </c>
      <c r="B1745" s="3" t="s">
        <v>1896</v>
      </c>
      <c r="C1745" s="3" t="s">
        <v>1896</v>
      </c>
      <c r="D1745" s="3" t="s">
        <v>1875</v>
      </c>
      <c r="E1745" s="3" t="str">
        <v>Villars-sous-Yens</v>
      </c>
      <c r="G1745" s="19">
        <v>5644</v>
      </c>
      <c r="H1745" s="19" t="s">
        <v>4546</v>
      </c>
    </row>
    <row r="1746" spans="1:8" x14ac:dyDescent="0.2">
      <c r="A1746" s="3">
        <v>8455</v>
      </c>
      <c r="B1746" s="3" t="s">
        <v>1897</v>
      </c>
      <c r="C1746" s="3" t="s">
        <v>1897</v>
      </c>
      <c r="D1746" s="3" t="s">
        <v>1875</v>
      </c>
      <c r="E1746" s="3" t="str">
        <v>Vufflens-le-Château</v>
      </c>
      <c r="G1746" s="19">
        <v>5645</v>
      </c>
      <c r="H1746" s="19" t="s">
        <v>4546</v>
      </c>
    </row>
    <row r="1747" spans="1:8" x14ac:dyDescent="0.2">
      <c r="A1747" s="3">
        <v>8200</v>
      </c>
      <c r="B1747" s="3" t="s">
        <v>1898</v>
      </c>
      <c r="C1747" s="3" t="s">
        <v>1898</v>
      </c>
      <c r="D1747" s="3" t="s">
        <v>1875</v>
      </c>
      <c r="E1747" s="3" t="str">
        <v>Vullierens</v>
      </c>
      <c r="G1747" s="19">
        <v>5646</v>
      </c>
      <c r="H1747" s="19" t="s">
        <v>4546</v>
      </c>
    </row>
    <row r="1748" spans="1:8" x14ac:dyDescent="0.2">
      <c r="A1748" s="3">
        <v>8203</v>
      </c>
      <c r="B1748" s="3" t="s">
        <v>1898</v>
      </c>
      <c r="C1748" s="3" t="s">
        <v>1898</v>
      </c>
      <c r="D1748" s="3" t="s">
        <v>1875</v>
      </c>
      <c r="E1748" s="3" t="str">
        <v>Yens</v>
      </c>
      <c r="G1748" s="19">
        <v>5647</v>
      </c>
      <c r="H1748" s="19" t="s">
        <v>4546</v>
      </c>
    </row>
    <row r="1749" spans="1:8" x14ac:dyDescent="0.2">
      <c r="A1749" s="3">
        <v>8207</v>
      </c>
      <c r="B1749" s="3" t="s">
        <v>1898</v>
      </c>
      <c r="C1749" s="3" t="s">
        <v>1898</v>
      </c>
      <c r="D1749" s="3" t="s">
        <v>1875</v>
      </c>
      <c r="E1749" s="3" t="str">
        <v>Hautemorges</v>
      </c>
      <c r="G1749" s="19">
        <v>5702</v>
      </c>
      <c r="H1749" s="19" t="s">
        <v>4549</v>
      </c>
    </row>
    <row r="1750" spans="1:8" x14ac:dyDescent="0.2">
      <c r="A1750" s="3">
        <v>8208</v>
      </c>
      <c r="B1750" s="3" t="s">
        <v>1898</v>
      </c>
      <c r="C1750" s="3" t="s">
        <v>1898</v>
      </c>
      <c r="D1750" s="3" t="s">
        <v>1875</v>
      </c>
      <c r="E1750" s="3" t="str">
        <v>Boulens</v>
      </c>
      <c r="G1750" s="19">
        <v>5703</v>
      </c>
      <c r="H1750" s="19" t="s">
        <v>4549</v>
      </c>
    </row>
    <row r="1751" spans="1:8" x14ac:dyDescent="0.2">
      <c r="A1751" s="3">
        <v>8231</v>
      </c>
      <c r="B1751" s="3" t="s">
        <v>1899</v>
      </c>
      <c r="C1751" s="3" t="s">
        <v>1898</v>
      </c>
      <c r="D1751" s="3" t="s">
        <v>1875</v>
      </c>
      <c r="E1751" s="3" t="str">
        <v>Bussy-sur-Moudon</v>
      </c>
      <c r="G1751" s="19">
        <v>5704</v>
      </c>
      <c r="H1751" s="19" t="s">
        <v>4549</v>
      </c>
    </row>
    <row r="1752" spans="1:8" x14ac:dyDescent="0.2">
      <c r="A1752" s="3">
        <v>8228</v>
      </c>
      <c r="B1752" s="3" t="s">
        <v>1900</v>
      </c>
      <c r="C1752" s="3" t="s">
        <v>1900</v>
      </c>
      <c r="D1752" s="3" t="s">
        <v>1875</v>
      </c>
      <c r="E1752" s="3" t="str">
        <v>Chavannes-sur-Moudon</v>
      </c>
      <c r="G1752" s="19">
        <v>5705</v>
      </c>
      <c r="H1752" s="19" t="s">
        <v>4549</v>
      </c>
    </row>
    <row r="1753" spans="1:8" x14ac:dyDescent="0.2">
      <c r="A1753" s="3">
        <v>8226</v>
      </c>
      <c r="B1753" s="3" t="s">
        <v>1901</v>
      </c>
      <c r="C1753" s="3" t="s">
        <v>1901</v>
      </c>
      <c r="D1753" s="3" t="s">
        <v>1875</v>
      </c>
      <c r="E1753" s="3" t="str">
        <v>Curtilles</v>
      </c>
      <c r="G1753" s="19">
        <v>5706</v>
      </c>
      <c r="H1753" s="19" t="s">
        <v>4549</v>
      </c>
    </row>
    <row r="1754" spans="1:8" x14ac:dyDescent="0.2">
      <c r="A1754" s="3">
        <v>8225</v>
      </c>
      <c r="B1754" s="3" t="s">
        <v>1902</v>
      </c>
      <c r="C1754" s="3" t="s">
        <v>1902</v>
      </c>
      <c r="D1754" s="3" t="s">
        <v>1875</v>
      </c>
      <c r="E1754" s="3" t="str">
        <v>Dompierre (VD)</v>
      </c>
      <c r="G1754" s="19">
        <v>5707</v>
      </c>
      <c r="H1754" s="19" t="s">
        <v>4549</v>
      </c>
    </row>
    <row r="1755" spans="1:8" x14ac:dyDescent="0.2">
      <c r="A1755" s="3">
        <v>8263</v>
      </c>
      <c r="B1755" s="3" t="s">
        <v>1903</v>
      </c>
      <c r="C1755" s="3" t="s">
        <v>1904</v>
      </c>
      <c r="D1755" s="3" t="s">
        <v>1875</v>
      </c>
      <c r="E1755" s="3" t="str">
        <v>Hermenches</v>
      </c>
      <c r="G1755" s="19">
        <v>5708</v>
      </c>
      <c r="H1755" s="19" t="s">
        <v>4549</v>
      </c>
    </row>
    <row r="1756" spans="1:8" x14ac:dyDescent="0.2">
      <c r="A1756" s="3">
        <v>8261</v>
      </c>
      <c r="B1756" s="3" t="s">
        <v>1905</v>
      </c>
      <c r="C1756" s="3" t="s">
        <v>1905</v>
      </c>
      <c r="D1756" s="3" t="s">
        <v>1875</v>
      </c>
      <c r="E1756" s="3" t="str">
        <v>Lovatens</v>
      </c>
      <c r="G1756" s="19">
        <v>5712</v>
      </c>
      <c r="H1756" s="19" t="s">
        <v>4549</v>
      </c>
    </row>
    <row r="1757" spans="1:8" x14ac:dyDescent="0.2">
      <c r="A1757" s="3">
        <v>8262</v>
      </c>
      <c r="B1757" s="3" t="s">
        <v>1906</v>
      </c>
      <c r="C1757" s="3" t="s">
        <v>1906</v>
      </c>
      <c r="D1757" s="3" t="s">
        <v>1875</v>
      </c>
      <c r="E1757" s="3" t="str">
        <v>Lucens</v>
      </c>
      <c r="G1757" s="19">
        <v>5722</v>
      </c>
      <c r="H1757" s="19" t="s">
        <v>4549</v>
      </c>
    </row>
    <row r="1758" spans="1:8" x14ac:dyDescent="0.2">
      <c r="A1758" s="3">
        <v>8260</v>
      </c>
      <c r="B1758" s="3" t="s">
        <v>1907</v>
      </c>
      <c r="C1758" s="3" t="s">
        <v>1907</v>
      </c>
      <c r="D1758" s="3" t="s">
        <v>1875</v>
      </c>
      <c r="E1758" s="3" t="str">
        <v>Moudon</v>
      </c>
      <c r="G1758" s="19">
        <v>5723</v>
      </c>
      <c r="H1758" s="19" t="s">
        <v>4549</v>
      </c>
    </row>
    <row r="1759" spans="1:8" x14ac:dyDescent="0.2">
      <c r="A1759" s="3">
        <v>8215</v>
      </c>
      <c r="B1759" s="3" t="s">
        <v>1908</v>
      </c>
      <c r="C1759" s="3" t="s">
        <v>1908</v>
      </c>
      <c r="D1759" s="3" t="s">
        <v>1875</v>
      </c>
      <c r="E1759" s="3" t="str">
        <v>Ogens</v>
      </c>
      <c r="G1759" s="19">
        <v>5724</v>
      </c>
      <c r="H1759" s="19" t="s">
        <v>4549</v>
      </c>
    </row>
    <row r="1760" spans="1:8" x14ac:dyDescent="0.2">
      <c r="A1760" s="3">
        <v>8216</v>
      </c>
      <c r="B1760" s="3" t="s">
        <v>1909</v>
      </c>
      <c r="C1760" s="3" t="s">
        <v>1909</v>
      </c>
      <c r="D1760" s="3" t="s">
        <v>1875</v>
      </c>
      <c r="E1760" s="3" t="str">
        <v>Prévonloup</v>
      </c>
      <c r="G1760" s="19">
        <v>5725</v>
      </c>
      <c r="H1760" s="19" t="s">
        <v>4549</v>
      </c>
    </row>
    <row r="1761" spans="1:8" x14ac:dyDescent="0.2">
      <c r="A1761" s="3">
        <v>8219</v>
      </c>
      <c r="B1761" s="3" t="s">
        <v>1910</v>
      </c>
      <c r="C1761" s="3" t="s">
        <v>1910</v>
      </c>
      <c r="D1761" s="3" t="s">
        <v>1875</v>
      </c>
      <c r="E1761" s="3" t="str">
        <v>Rossenges</v>
      </c>
      <c r="G1761" s="19">
        <v>5726</v>
      </c>
      <c r="H1761" s="19" t="s">
        <v>4549</v>
      </c>
    </row>
    <row r="1762" spans="1:8" x14ac:dyDescent="0.2">
      <c r="A1762" s="3">
        <v>8217</v>
      </c>
      <c r="B1762" s="3" t="s">
        <v>1911</v>
      </c>
      <c r="C1762" s="3" t="s">
        <v>1911</v>
      </c>
      <c r="D1762" s="3" t="s">
        <v>1875</v>
      </c>
      <c r="E1762" s="3" t="str">
        <v>Syens</v>
      </c>
      <c r="G1762" s="19">
        <v>5727</v>
      </c>
      <c r="H1762" s="19" t="s">
        <v>4549</v>
      </c>
    </row>
    <row r="1763" spans="1:8" x14ac:dyDescent="0.2">
      <c r="A1763" s="3">
        <v>8217</v>
      </c>
      <c r="B1763" s="3" t="s">
        <v>1911</v>
      </c>
      <c r="C1763" s="3" t="s">
        <v>1911</v>
      </c>
      <c r="D1763" s="3" t="s">
        <v>1875</v>
      </c>
      <c r="E1763" s="3" t="str">
        <v>Villars-le-Comte</v>
      </c>
      <c r="G1763" s="19">
        <v>5728</v>
      </c>
      <c r="H1763" s="19" t="s">
        <v>4549</v>
      </c>
    </row>
    <row r="1764" spans="1:8" x14ac:dyDescent="0.2">
      <c r="A1764" s="3">
        <v>8218</v>
      </c>
      <c r="B1764" s="3" t="s">
        <v>1912</v>
      </c>
      <c r="C1764" s="3" t="s">
        <v>1911</v>
      </c>
      <c r="D1764" s="3" t="s">
        <v>1875</v>
      </c>
      <c r="E1764" s="3" t="str">
        <v>Vucherens</v>
      </c>
      <c r="G1764" s="19">
        <v>5732</v>
      </c>
      <c r="H1764" s="19" t="s">
        <v>4549</v>
      </c>
    </row>
    <row r="1765" spans="1:8" x14ac:dyDescent="0.2">
      <c r="A1765" s="3">
        <v>9100</v>
      </c>
      <c r="B1765" s="3" t="s">
        <v>1913</v>
      </c>
      <c r="C1765" s="3" t="s">
        <v>1913</v>
      </c>
      <c r="D1765" s="3" t="s">
        <v>1914</v>
      </c>
      <c r="E1765" s="3" t="str">
        <v>Montanaire</v>
      </c>
      <c r="G1765" s="19">
        <v>5733</v>
      </c>
      <c r="H1765" s="19" t="s">
        <v>4549</v>
      </c>
    </row>
    <row r="1766" spans="1:8" x14ac:dyDescent="0.2">
      <c r="A1766" s="3">
        <v>9112</v>
      </c>
      <c r="B1766" s="3" t="s">
        <v>1915</v>
      </c>
      <c r="C1766" s="3" t="s">
        <v>1913</v>
      </c>
      <c r="D1766" s="3" t="s">
        <v>1914</v>
      </c>
      <c r="E1766" s="3" t="str">
        <v>Arnex-sur-Nyon</v>
      </c>
      <c r="G1766" s="19">
        <v>5734</v>
      </c>
      <c r="H1766" s="19" t="s">
        <v>4549</v>
      </c>
    </row>
    <row r="1767" spans="1:8" x14ac:dyDescent="0.2">
      <c r="A1767" s="3">
        <v>9064</v>
      </c>
      <c r="B1767" s="3" t="s">
        <v>1916</v>
      </c>
      <c r="C1767" s="3" t="s">
        <v>1916</v>
      </c>
      <c r="D1767" s="3" t="s">
        <v>1914</v>
      </c>
      <c r="E1767" s="3" t="str">
        <v>Arzier-Le Muids</v>
      </c>
      <c r="G1767" s="19">
        <v>5735</v>
      </c>
      <c r="H1767" s="19" t="s">
        <v>4549</v>
      </c>
    </row>
    <row r="1768" spans="1:8" x14ac:dyDescent="0.2">
      <c r="A1768" s="3">
        <v>9105</v>
      </c>
      <c r="B1768" s="3" t="s">
        <v>1917</v>
      </c>
      <c r="C1768" s="3" t="s">
        <v>1917</v>
      </c>
      <c r="D1768" s="3" t="s">
        <v>1914</v>
      </c>
      <c r="E1768" s="3" t="str">
        <v>Bassins</v>
      </c>
      <c r="G1768" s="19">
        <v>5736</v>
      </c>
      <c r="H1768" s="19" t="s">
        <v>4549</v>
      </c>
    </row>
    <row r="1769" spans="1:8" x14ac:dyDescent="0.2">
      <c r="A1769" s="3">
        <v>9103</v>
      </c>
      <c r="B1769" s="3" t="s">
        <v>1918</v>
      </c>
      <c r="C1769" s="3" t="s">
        <v>1918</v>
      </c>
      <c r="D1769" s="3" t="s">
        <v>1914</v>
      </c>
      <c r="E1769" s="3" t="str">
        <v>Begnins</v>
      </c>
      <c r="G1769" s="19">
        <v>5737</v>
      </c>
      <c r="H1769" s="19" t="s">
        <v>4549</v>
      </c>
    </row>
    <row r="1770" spans="1:8" x14ac:dyDescent="0.2">
      <c r="A1770" s="3">
        <v>9063</v>
      </c>
      <c r="B1770" s="3" t="s">
        <v>1919</v>
      </c>
      <c r="C1770" s="3" t="s">
        <v>1920</v>
      </c>
      <c r="D1770" s="3" t="s">
        <v>1914</v>
      </c>
      <c r="E1770" s="3" t="str">
        <v>Bogis-Bossey</v>
      </c>
      <c r="G1770" s="19">
        <v>5742</v>
      </c>
      <c r="H1770" s="19" t="s">
        <v>4549</v>
      </c>
    </row>
    <row r="1771" spans="1:8" x14ac:dyDescent="0.2">
      <c r="A1771" s="3">
        <v>9107</v>
      </c>
      <c r="B1771" s="3" t="s">
        <v>1921</v>
      </c>
      <c r="C1771" s="3" t="s">
        <v>1921</v>
      </c>
      <c r="D1771" s="3" t="s">
        <v>1914</v>
      </c>
      <c r="E1771" s="3" t="str">
        <v>Borex</v>
      </c>
      <c r="G1771" s="19">
        <v>5745</v>
      </c>
      <c r="H1771" s="19" t="s">
        <v>4549</v>
      </c>
    </row>
    <row r="1772" spans="1:8" x14ac:dyDescent="0.2">
      <c r="A1772" s="3">
        <v>9104</v>
      </c>
      <c r="B1772" s="3" t="s">
        <v>1922</v>
      </c>
      <c r="C1772" s="3" t="s">
        <v>1922</v>
      </c>
      <c r="D1772" s="3" t="s">
        <v>1914</v>
      </c>
      <c r="E1772" s="3" t="str">
        <v>Chavannes-de-Bogis</v>
      </c>
      <c r="G1772" s="19">
        <v>5746</v>
      </c>
      <c r="H1772" s="19" t="s">
        <v>4549</v>
      </c>
    </row>
    <row r="1773" spans="1:8" x14ac:dyDescent="0.2">
      <c r="A1773" s="3">
        <v>9055</v>
      </c>
      <c r="B1773" s="3" t="s">
        <v>1923</v>
      </c>
      <c r="C1773" s="3" t="s">
        <v>1923</v>
      </c>
      <c r="D1773" s="3" t="s">
        <v>1914</v>
      </c>
      <c r="E1773" s="3" t="str">
        <v>Chavannes-des-Bois</v>
      </c>
      <c r="G1773" s="19">
        <v>6003</v>
      </c>
      <c r="H1773" s="19" t="s">
        <v>4546</v>
      </c>
    </row>
    <row r="1774" spans="1:8" x14ac:dyDescent="0.2">
      <c r="A1774" s="3">
        <v>9056</v>
      </c>
      <c r="B1774" s="3" t="s">
        <v>1924</v>
      </c>
      <c r="C1774" s="3" t="s">
        <v>1924</v>
      </c>
      <c r="D1774" s="3" t="s">
        <v>1914</v>
      </c>
      <c r="E1774" s="3" t="str">
        <v>Chéserex</v>
      </c>
      <c r="G1774" s="19">
        <v>6004</v>
      </c>
      <c r="H1774" s="19" t="s">
        <v>4546</v>
      </c>
    </row>
    <row r="1775" spans="1:8" x14ac:dyDescent="0.2">
      <c r="A1775" s="3">
        <v>9037</v>
      </c>
      <c r="B1775" s="3" t="s">
        <v>1925</v>
      </c>
      <c r="C1775" s="3" t="s">
        <v>1926</v>
      </c>
      <c r="D1775" s="3" t="s">
        <v>1914</v>
      </c>
      <c r="E1775" s="3" t="str">
        <v>Coinsins</v>
      </c>
      <c r="G1775" s="19">
        <v>6005</v>
      </c>
      <c r="H1775" s="19" t="s">
        <v>4546</v>
      </c>
    </row>
    <row r="1776" spans="1:8" x14ac:dyDescent="0.2">
      <c r="A1776" s="3">
        <v>9042</v>
      </c>
      <c r="B1776" s="3" t="s">
        <v>1926</v>
      </c>
      <c r="C1776" s="3" t="s">
        <v>1926</v>
      </c>
      <c r="D1776" s="3" t="s">
        <v>1914</v>
      </c>
      <c r="E1776" s="3" t="str">
        <v>Commugny</v>
      </c>
      <c r="G1776" s="19">
        <v>6006</v>
      </c>
      <c r="H1776" s="19" t="s">
        <v>4546</v>
      </c>
    </row>
    <row r="1777" spans="1:8" x14ac:dyDescent="0.2">
      <c r="A1777" s="3">
        <v>9052</v>
      </c>
      <c r="B1777" s="3" t="s">
        <v>1927</v>
      </c>
      <c r="C1777" s="3" t="s">
        <v>1928</v>
      </c>
      <c r="D1777" s="3" t="s">
        <v>1914</v>
      </c>
      <c r="E1777" s="3" t="str">
        <v>Coppet</v>
      </c>
      <c r="G1777" s="19">
        <v>6010</v>
      </c>
      <c r="H1777" s="19" t="s">
        <v>4546</v>
      </c>
    </row>
    <row r="1778" spans="1:8" x14ac:dyDescent="0.2">
      <c r="A1778" s="3">
        <v>9053</v>
      </c>
      <c r="B1778" s="3" t="s">
        <v>1929</v>
      </c>
      <c r="C1778" s="3" t="s">
        <v>1928</v>
      </c>
      <c r="D1778" s="3" t="s">
        <v>1914</v>
      </c>
      <c r="E1778" s="3" t="str">
        <v>Crans (VD)</v>
      </c>
      <c r="G1778" s="19">
        <v>6012</v>
      </c>
      <c r="H1778" s="19" t="s">
        <v>4546</v>
      </c>
    </row>
    <row r="1779" spans="1:8" x14ac:dyDescent="0.2">
      <c r="A1779" s="3">
        <v>9062</v>
      </c>
      <c r="B1779" s="3" t="s">
        <v>1930</v>
      </c>
      <c r="C1779" s="3" t="s">
        <v>1928</v>
      </c>
      <c r="D1779" s="3" t="s">
        <v>1914</v>
      </c>
      <c r="E1779" s="3" t="str">
        <v>Crassier</v>
      </c>
      <c r="G1779" s="19">
        <v>6013</v>
      </c>
      <c r="H1779" s="19" t="s">
        <v>4546</v>
      </c>
    </row>
    <row r="1780" spans="1:8" x14ac:dyDescent="0.2">
      <c r="A1780" s="3">
        <v>9043</v>
      </c>
      <c r="B1780" s="3" t="s">
        <v>1931</v>
      </c>
      <c r="C1780" s="3" t="s">
        <v>1931</v>
      </c>
      <c r="D1780" s="3" t="s">
        <v>1914</v>
      </c>
      <c r="E1780" s="3" t="str">
        <v>Duillier</v>
      </c>
      <c r="G1780" s="19">
        <v>6014</v>
      </c>
      <c r="H1780" s="19" t="s">
        <v>4546</v>
      </c>
    </row>
    <row r="1781" spans="1:8" x14ac:dyDescent="0.2">
      <c r="A1781" s="3">
        <v>9035</v>
      </c>
      <c r="B1781" s="3" t="s">
        <v>1932</v>
      </c>
      <c r="C1781" s="3" t="s">
        <v>1933</v>
      </c>
      <c r="D1781" s="3" t="s">
        <v>1914</v>
      </c>
      <c r="E1781" s="3" t="str">
        <v>Eysins</v>
      </c>
      <c r="G1781" s="19">
        <v>6015</v>
      </c>
      <c r="H1781" s="19" t="s">
        <v>4546</v>
      </c>
    </row>
    <row r="1782" spans="1:8" x14ac:dyDescent="0.2">
      <c r="A1782" s="3">
        <v>9410</v>
      </c>
      <c r="B1782" s="3" t="s">
        <v>1934</v>
      </c>
      <c r="C1782" s="3" t="s">
        <v>1934</v>
      </c>
      <c r="D1782" s="3" t="s">
        <v>1914</v>
      </c>
      <c r="E1782" s="3" t="str">
        <v>Founex</v>
      </c>
      <c r="G1782" s="19">
        <v>6016</v>
      </c>
      <c r="H1782" s="19" t="s">
        <v>4546</v>
      </c>
    </row>
    <row r="1783" spans="1:8" x14ac:dyDescent="0.2">
      <c r="A1783" s="3">
        <v>9405</v>
      </c>
      <c r="B1783" s="3" t="s">
        <v>1935</v>
      </c>
      <c r="C1783" s="3" t="s">
        <v>1936</v>
      </c>
      <c r="D1783" s="3" t="s">
        <v>1914</v>
      </c>
      <c r="E1783" s="3" t="str">
        <v>Genolier</v>
      </c>
      <c r="G1783" s="19">
        <v>6017</v>
      </c>
      <c r="H1783" s="19" t="s">
        <v>4546</v>
      </c>
    </row>
    <row r="1784" spans="1:8" x14ac:dyDescent="0.2">
      <c r="A1784" s="3">
        <v>9426</v>
      </c>
      <c r="B1784" s="3" t="s">
        <v>1936</v>
      </c>
      <c r="C1784" s="3" t="s">
        <v>1936</v>
      </c>
      <c r="D1784" s="3" t="s">
        <v>1914</v>
      </c>
      <c r="E1784" s="3" t="str">
        <v>Gingins</v>
      </c>
      <c r="G1784" s="19">
        <v>6018</v>
      </c>
      <c r="H1784" s="19" t="s">
        <v>4546</v>
      </c>
    </row>
    <row r="1785" spans="1:8" x14ac:dyDescent="0.2">
      <c r="A1785" s="3">
        <v>9038</v>
      </c>
      <c r="B1785" s="3" t="s">
        <v>1937</v>
      </c>
      <c r="C1785" s="3" t="s">
        <v>1937</v>
      </c>
      <c r="D1785" s="3" t="s">
        <v>1914</v>
      </c>
      <c r="E1785" s="3" t="str">
        <v>Givrins</v>
      </c>
      <c r="G1785" s="19">
        <v>6019</v>
      </c>
      <c r="H1785" s="19" t="s">
        <v>4546</v>
      </c>
    </row>
    <row r="1786" spans="1:8" x14ac:dyDescent="0.2">
      <c r="A1786" s="3">
        <v>9411</v>
      </c>
      <c r="B1786" s="3" t="s">
        <v>1938</v>
      </c>
      <c r="C1786" s="3" t="s">
        <v>1939</v>
      </c>
      <c r="D1786" s="3" t="s">
        <v>1914</v>
      </c>
      <c r="E1786" s="3" t="str">
        <v>Gland</v>
      </c>
      <c r="G1786" s="19">
        <v>6020</v>
      </c>
      <c r="H1786" s="19" t="s">
        <v>4546</v>
      </c>
    </row>
    <row r="1787" spans="1:8" x14ac:dyDescent="0.2">
      <c r="A1787" s="3">
        <v>9411</v>
      </c>
      <c r="B1787" s="3" t="s">
        <v>1940</v>
      </c>
      <c r="C1787" s="3" t="s">
        <v>1939</v>
      </c>
      <c r="D1787" s="3" t="s">
        <v>1914</v>
      </c>
      <c r="E1787" s="3" t="str">
        <v>Grens</v>
      </c>
      <c r="G1787" s="19">
        <v>6022</v>
      </c>
      <c r="H1787" s="19" t="s">
        <v>4546</v>
      </c>
    </row>
    <row r="1788" spans="1:8" x14ac:dyDescent="0.2">
      <c r="A1788" s="3">
        <v>9044</v>
      </c>
      <c r="B1788" s="3" t="s">
        <v>1941</v>
      </c>
      <c r="C1788" s="3" t="s">
        <v>1942</v>
      </c>
      <c r="D1788" s="3" t="s">
        <v>1914</v>
      </c>
      <c r="E1788" s="3" t="str">
        <v>Mies</v>
      </c>
      <c r="G1788" s="19">
        <v>6023</v>
      </c>
      <c r="H1788" s="19" t="s">
        <v>4546</v>
      </c>
    </row>
    <row r="1789" spans="1:8" x14ac:dyDescent="0.2">
      <c r="A1789" s="3">
        <v>9428</v>
      </c>
      <c r="B1789" s="3" t="s">
        <v>1943</v>
      </c>
      <c r="C1789" s="3" t="s">
        <v>1943</v>
      </c>
      <c r="D1789" s="3" t="s">
        <v>1914</v>
      </c>
      <c r="E1789" s="3" t="str">
        <v>Nyon</v>
      </c>
      <c r="G1789" s="19">
        <v>6024</v>
      </c>
      <c r="H1789" s="19" t="s">
        <v>4546</v>
      </c>
    </row>
    <row r="1790" spans="1:8" x14ac:dyDescent="0.2">
      <c r="A1790" s="3">
        <v>9427</v>
      </c>
      <c r="B1790" s="3" t="s">
        <v>1944</v>
      </c>
      <c r="C1790" s="3" t="s">
        <v>1944</v>
      </c>
      <c r="D1790" s="3" t="s">
        <v>1914</v>
      </c>
      <c r="E1790" s="3" t="str">
        <v>Prangins</v>
      </c>
      <c r="G1790" s="19">
        <v>6025</v>
      </c>
      <c r="H1790" s="19" t="s">
        <v>4546</v>
      </c>
    </row>
    <row r="1791" spans="1:8" x14ac:dyDescent="0.2">
      <c r="A1791" s="3">
        <v>9050</v>
      </c>
      <c r="B1791" s="3" t="s">
        <v>1945</v>
      </c>
      <c r="C1791" s="3" t="s">
        <v>1945</v>
      </c>
      <c r="D1791" s="3" t="s">
        <v>1946</v>
      </c>
      <c r="E1791" s="3" t="str">
        <v>La Rippe</v>
      </c>
      <c r="G1791" s="19">
        <v>6026</v>
      </c>
      <c r="H1791" s="19" t="s">
        <v>4546</v>
      </c>
    </row>
    <row r="1792" spans="1:8" x14ac:dyDescent="0.2">
      <c r="A1792" s="3">
        <v>9050</v>
      </c>
      <c r="B1792" s="3" t="s">
        <v>1947</v>
      </c>
      <c r="C1792" s="3" t="s">
        <v>1945</v>
      </c>
      <c r="D1792" s="3" t="s">
        <v>1946</v>
      </c>
      <c r="E1792" s="3" t="str">
        <v>Saint-Cergue</v>
      </c>
      <c r="G1792" s="19">
        <v>6027</v>
      </c>
      <c r="H1792" s="19" t="s">
        <v>4546</v>
      </c>
    </row>
    <row r="1793" spans="1:8" x14ac:dyDescent="0.2">
      <c r="A1793" s="3">
        <v>9108</v>
      </c>
      <c r="B1793" s="3" t="s">
        <v>1948</v>
      </c>
      <c r="C1793" s="3" t="s">
        <v>1948</v>
      </c>
      <c r="D1793" s="3" t="s">
        <v>1946</v>
      </c>
      <c r="E1793" s="3" t="str">
        <v>Signy-Avenex</v>
      </c>
      <c r="G1793" s="19">
        <v>6028</v>
      </c>
      <c r="H1793" s="19" t="s">
        <v>4546</v>
      </c>
    </row>
    <row r="1794" spans="1:8" x14ac:dyDescent="0.2">
      <c r="A1794" s="3">
        <v>9108</v>
      </c>
      <c r="B1794" s="3" t="s">
        <v>1949</v>
      </c>
      <c r="C1794" s="3" t="s">
        <v>1948</v>
      </c>
      <c r="D1794" s="3" t="s">
        <v>1946</v>
      </c>
      <c r="E1794" s="3" t="str">
        <v>Tannay</v>
      </c>
      <c r="G1794" s="19">
        <v>6030</v>
      </c>
      <c r="H1794" s="19" t="s">
        <v>4546</v>
      </c>
    </row>
    <row r="1795" spans="1:8" x14ac:dyDescent="0.2">
      <c r="A1795" s="3">
        <v>9108</v>
      </c>
      <c r="B1795" s="3" t="s">
        <v>1950</v>
      </c>
      <c r="C1795" s="3" t="s">
        <v>1948</v>
      </c>
      <c r="D1795" s="3" t="s">
        <v>1946</v>
      </c>
      <c r="E1795" s="3" t="str">
        <v>Trélex</v>
      </c>
      <c r="G1795" s="19">
        <v>6032</v>
      </c>
      <c r="H1795" s="19" t="s">
        <v>4546</v>
      </c>
    </row>
    <row r="1796" spans="1:8" x14ac:dyDescent="0.2">
      <c r="A1796" s="3">
        <v>9050</v>
      </c>
      <c r="B1796" s="3" t="s">
        <v>1951</v>
      </c>
      <c r="C1796" s="3" t="s">
        <v>1952</v>
      </c>
      <c r="D1796" s="3" t="s">
        <v>1946</v>
      </c>
      <c r="E1796" s="3" t="str">
        <v>Le Vaud</v>
      </c>
      <c r="G1796" s="19">
        <v>6033</v>
      </c>
      <c r="H1796" s="19" t="s">
        <v>4546</v>
      </c>
    </row>
    <row r="1797" spans="1:8" x14ac:dyDescent="0.2">
      <c r="A1797" s="3">
        <v>9050</v>
      </c>
      <c r="B1797" s="3" t="s">
        <v>1953</v>
      </c>
      <c r="C1797" s="3" t="s">
        <v>1952</v>
      </c>
      <c r="D1797" s="3" t="s">
        <v>1946</v>
      </c>
      <c r="E1797" s="3" t="str">
        <v>Vich</v>
      </c>
      <c r="G1797" s="19">
        <v>6034</v>
      </c>
      <c r="H1797" s="19" t="s">
        <v>4546</v>
      </c>
    </row>
    <row r="1798" spans="1:8" x14ac:dyDescent="0.2">
      <c r="A1798" s="3">
        <v>9054</v>
      </c>
      <c r="B1798" s="3" t="s">
        <v>1954</v>
      </c>
      <c r="C1798" s="3" t="s">
        <v>1952</v>
      </c>
      <c r="D1798" s="3" t="s">
        <v>1946</v>
      </c>
      <c r="E1798" s="3" t="str">
        <v>L'Abergement</v>
      </c>
      <c r="G1798" s="19">
        <v>6035</v>
      </c>
      <c r="H1798" s="19" t="s">
        <v>4546</v>
      </c>
    </row>
    <row r="1799" spans="1:8" x14ac:dyDescent="0.2">
      <c r="A1799" s="3">
        <v>9413</v>
      </c>
      <c r="B1799" s="3" t="s">
        <v>1955</v>
      </c>
      <c r="C1799" s="3" t="s">
        <v>1955</v>
      </c>
      <c r="D1799" s="3" t="s">
        <v>1946</v>
      </c>
      <c r="E1799" s="3" t="str">
        <v>Agiez</v>
      </c>
      <c r="G1799" s="19">
        <v>6036</v>
      </c>
      <c r="H1799" s="19" t="s">
        <v>4546</v>
      </c>
    </row>
    <row r="1800" spans="1:8" x14ac:dyDescent="0.2">
      <c r="A1800" s="3">
        <v>9413</v>
      </c>
      <c r="B1800" s="3" t="s">
        <v>1955</v>
      </c>
      <c r="C1800" s="3" t="s">
        <v>1955</v>
      </c>
      <c r="D1800" s="3" t="s">
        <v>1946</v>
      </c>
      <c r="E1800" s="3" t="str">
        <v>Arnex-sur-Orbe</v>
      </c>
      <c r="G1800" s="19">
        <v>6037</v>
      </c>
      <c r="H1800" s="19" t="s">
        <v>4546</v>
      </c>
    </row>
    <row r="1801" spans="1:8" x14ac:dyDescent="0.2">
      <c r="A1801" s="3">
        <v>9442</v>
      </c>
      <c r="B1801" s="3" t="s">
        <v>1956</v>
      </c>
      <c r="C1801" s="3" t="s">
        <v>1955</v>
      </c>
      <c r="D1801" s="3" t="s">
        <v>1946</v>
      </c>
      <c r="E1801" s="3" t="str">
        <v>Ballaigues</v>
      </c>
      <c r="G1801" s="19">
        <v>6038</v>
      </c>
      <c r="H1801" s="19" t="s">
        <v>4546</v>
      </c>
    </row>
    <row r="1802" spans="1:8" x14ac:dyDescent="0.2">
      <c r="A1802" s="3">
        <v>9050</v>
      </c>
      <c r="B1802" s="3" t="s">
        <v>1957</v>
      </c>
      <c r="C1802" s="3" t="s">
        <v>1958</v>
      </c>
      <c r="D1802" s="3" t="s">
        <v>1946</v>
      </c>
      <c r="E1802" s="3" t="str">
        <v>Baulmes</v>
      </c>
      <c r="G1802" s="19">
        <v>6039</v>
      </c>
      <c r="H1802" s="19" t="s">
        <v>4546</v>
      </c>
    </row>
    <row r="1803" spans="1:8" x14ac:dyDescent="0.2">
      <c r="A1803" s="3">
        <v>9050</v>
      </c>
      <c r="B1803" s="3" t="s">
        <v>1959</v>
      </c>
      <c r="C1803" s="3" t="s">
        <v>1958</v>
      </c>
      <c r="D1803" s="3" t="s">
        <v>1946</v>
      </c>
      <c r="E1803" s="3" t="str">
        <v>Bavois</v>
      </c>
      <c r="G1803" s="19">
        <v>6042</v>
      </c>
      <c r="H1803" s="19" t="s">
        <v>4546</v>
      </c>
    </row>
    <row r="1804" spans="1:8" x14ac:dyDescent="0.2">
      <c r="A1804" s="3">
        <v>9057</v>
      </c>
      <c r="B1804" s="3" t="s">
        <v>1960</v>
      </c>
      <c r="C1804" s="3" t="s">
        <v>1958</v>
      </c>
      <c r="D1804" s="3" t="s">
        <v>1946</v>
      </c>
      <c r="E1804" s="3" t="str">
        <v>Bofflens</v>
      </c>
      <c r="G1804" s="19">
        <v>6043</v>
      </c>
      <c r="H1804" s="19" t="s">
        <v>4546</v>
      </c>
    </row>
    <row r="1805" spans="1:8" x14ac:dyDescent="0.2">
      <c r="A1805" s="3">
        <v>9057</v>
      </c>
      <c r="B1805" s="3" t="s">
        <v>1961</v>
      </c>
      <c r="C1805" s="3" t="s">
        <v>1958</v>
      </c>
      <c r="D1805" s="3" t="s">
        <v>1946</v>
      </c>
      <c r="E1805" s="3" t="str">
        <v>Bretonnières</v>
      </c>
      <c r="G1805" s="19">
        <v>6044</v>
      </c>
      <c r="H1805" s="19" t="s">
        <v>4546</v>
      </c>
    </row>
    <row r="1806" spans="1:8" x14ac:dyDescent="0.2">
      <c r="A1806" s="3">
        <v>9057</v>
      </c>
      <c r="B1806" s="3" t="s">
        <v>1962</v>
      </c>
      <c r="C1806" s="3" t="s">
        <v>1958</v>
      </c>
      <c r="D1806" s="3" t="s">
        <v>1946</v>
      </c>
      <c r="E1806" s="3" t="str">
        <v>Chavornay</v>
      </c>
      <c r="G1806" s="19">
        <v>6045</v>
      </c>
      <c r="H1806" s="19" t="s">
        <v>4546</v>
      </c>
    </row>
    <row r="1807" spans="1:8" x14ac:dyDescent="0.2">
      <c r="A1807" s="3">
        <v>9058</v>
      </c>
      <c r="B1807" s="3" t="s">
        <v>1963</v>
      </c>
      <c r="C1807" s="3" t="s">
        <v>1958</v>
      </c>
      <c r="D1807" s="3" t="s">
        <v>1946</v>
      </c>
      <c r="E1807" s="3" t="str">
        <v>Les Clées</v>
      </c>
      <c r="G1807" s="19">
        <v>6047</v>
      </c>
      <c r="H1807" s="19" t="s">
        <v>4546</v>
      </c>
    </row>
    <row r="1808" spans="1:8" x14ac:dyDescent="0.2">
      <c r="A1808" s="3">
        <v>9308</v>
      </c>
      <c r="B1808" s="3" t="s">
        <v>1964</v>
      </c>
      <c r="C1808" s="3" t="s">
        <v>1965</v>
      </c>
      <c r="D1808" s="3" t="s">
        <v>1966</v>
      </c>
      <c r="E1808" s="3" t="str">
        <v>Croy</v>
      </c>
      <c r="G1808" s="19">
        <v>6048</v>
      </c>
      <c r="H1808" s="19" t="s">
        <v>4546</v>
      </c>
    </row>
    <row r="1809" spans="1:8" x14ac:dyDescent="0.2">
      <c r="A1809" s="3">
        <v>9312</v>
      </c>
      <c r="B1809" s="3" t="s">
        <v>1965</v>
      </c>
      <c r="C1809" s="3" t="s">
        <v>1965</v>
      </c>
      <c r="D1809" s="3" t="s">
        <v>1966</v>
      </c>
      <c r="E1809" s="3" t="str">
        <v>Juriens</v>
      </c>
      <c r="G1809" s="19">
        <v>6052</v>
      </c>
      <c r="H1809" s="19" t="s">
        <v>4546</v>
      </c>
    </row>
    <row r="1810" spans="1:8" x14ac:dyDescent="0.2">
      <c r="A1810" s="3">
        <v>9313</v>
      </c>
      <c r="B1810" s="3" t="s">
        <v>1967</v>
      </c>
      <c r="C1810" s="3" t="s">
        <v>1967</v>
      </c>
      <c r="D1810" s="3" t="s">
        <v>1966</v>
      </c>
      <c r="E1810" s="3" t="str">
        <v>Lignerolle</v>
      </c>
      <c r="G1810" s="19">
        <v>6053</v>
      </c>
      <c r="H1810" s="19" t="s">
        <v>4546</v>
      </c>
    </row>
    <row r="1811" spans="1:8" x14ac:dyDescent="0.2">
      <c r="A1811" s="3">
        <v>9000</v>
      </c>
      <c r="B1811" s="3" t="s">
        <v>1968</v>
      </c>
      <c r="C1811" s="3" t="s">
        <v>1968</v>
      </c>
      <c r="D1811" s="3" t="s">
        <v>1966</v>
      </c>
      <c r="E1811" s="3" t="str">
        <v>Montcherand</v>
      </c>
      <c r="G1811" s="19">
        <v>6055</v>
      </c>
      <c r="H1811" s="19" t="s">
        <v>4546</v>
      </c>
    </row>
    <row r="1812" spans="1:8" x14ac:dyDescent="0.2">
      <c r="A1812" s="3">
        <v>9008</v>
      </c>
      <c r="B1812" s="3" t="s">
        <v>1968</v>
      </c>
      <c r="C1812" s="3" t="s">
        <v>1968</v>
      </c>
      <c r="D1812" s="3" t="s">
        <v>1966</v>
      </c>
      <c r="E1812" s="3" t="str">
        <v>Orbe</v>
      </c>
      <c r="G1812" s="19">
        <v>6056</v>
      </c>
      <c r="H1812" s="19" t="s">
        <v>4546</v>
      </c>
    </row>
    <row r="1813" spans="1:8" x14ac:dyDescent="0.2">
      <c r="A1813" s="3">
        <v>9010</v>
      </c>
      <c r="B1813" s="3" t="s">
        <v>1968</v>
      </c>
      <c r="C1813" s="3" t="s">
        <v>1968</v>
      </c>
      <c r="D1813" s="3" t="s">
        <v>1966</v>
      </c>
      <c r="E1813" s="3" t="str">
        <v>La Praz</v>
      </c>
      <c r="G1813" s="19">
        <v>6060</v>
      </c>
      <c r="H1813" s="19" t="s">
        <v>4546</v>
      </c>
    </row>
    <row r="1814" spans="1:8" x14ac:dyDescent="0.2">
      <c r="A1814" s="3">
        <v>9011</v>
      </c>
      <c r="B1814" s="3" t="s">
        <v>1968</v>
      </c>
      <c r="C1814" s="3" t="s">
        <v>1968</v>
      </c>
      <c r="D1814" s="3" t="s">
        <v>1966</v>
      </c>
      <c r="E1814" s="3" t="str">
        <v>Premier</v>
      </c>
      <c r="G1814" s="19">
        <v>6062</v>
      </c>
      <c r="H1814" s="19" t="s">
        <v>4546</v>
      </c>
    </row>
    <row r="1815" spans="1:8" x14ac:dyDescent="0.2">
      <c r="A1815" s="3">
        <v>9012</v>
      </c>
      <c r="B1815" s="3" t="s">
        <v>1968</v>
      </c>
      <c r="C1815" s="3" t="s">
        <v>1968</v>
      </c>
      <c r="D1815" s="3" t="s">
        <v>1966</v>
      </c>
      <c r="E1815" s="3" t="str">
        <v>Rances</v>
      </c>
      <c r="G1815" s="19">
        <v>6063</v>
      </c>
      <c r="H1815" s="19" t="s">
        <v>4546</v>
      </c>
    </row>
    <row r="1816" spans="1:8" x14ac:dyDescent="0.2">
      <c r="A1816" s="3">
        <v>9014</v>
      </c>
      <c r="B1816" s="3" t="s">
        <v>1968</v>
      </c>
      <c r="C1816" s="3" t="s">
        <v>1968</v>
      </c>
      <c r="D1816" s="3" t="s">
        <v>1966</v>
      </c>
      <c r="E1816" s="3" t="str">
        <v>Romainmôtier-Envy</v>
      </c>
      <c r="G1816" s="19">
        <v>6064</v>
      </c>
      <c r="H1816" s="19" t="s">
        <v>4546</v>
      </c>
    </row>
    <row r="1817" spans="1:8" x14ac:dyDescent="0.2">
      <c r="A1817" s="3">
        <v>9015</v>
      </c>
      <c r="B1817" s="3" t="s">
        <v>1968</v>
      </c>
      <c r="C1817" s="3" t="s">
        <v>1968</v>
      </c>
      <c r="D1817" s="3" t="s">
        <v>1966</v>
      </c>
      <c r="E1817" s="3" t="str">
        <v>Sergey</v>
      </c>
      <c r="G1817" s="19">
        <v>6066</v>
      </c>
      <c r="H1817" s="19" t="s">
        <v>4546</v>
      </c>
    </row>
    <row r="1818" spans="1:8" x14ac:dyDescent="0.2">
      <c r="A1818" s="3">
        <v>9016</v>
      </c>
      <c r="B1818" s="3" t="s">
        <v>1968</v>
      </c>
      <c r="C1818" s="3" t="s">
        <v>1968</v>
      </c>
      <c r="D1818" s="3" t="s">
        <v>1966</v>
      </c>
      <c r="E1818" s="3" t="str">
        <v>Valeyres-sous-Rances</v>
      </c>
      <c r="G1818" s="19">
        <v>6067</v>
      </c>
      <c r="H1818" s="19" t="s">
        <v>4552</v>
      </c>
    </row>
    <row r="1819" spans="1:8" x14ac:dyDescent="0.2">
      <c r="A1819" s="3">
        <v>9300</v>
      </c>
      <c r="B1819" s="3" t="s">
        <v>1969</v>
      </c>
      <c r="C1819" s="3" t="s">
        <v>1969</v>
      </c>
      <c r="D1819" s="3" t="s">
        <v>1966</v>
      </c>
      <c r="E1819" s="3" t="str">
        <v>Vallorbe</v>
      </c>
      <c r="G1819" s="19">
        <v>6068</v>
      </c>
      <c r="H1819" s="19" t="s">
        <v>4552</v>
      </c>
    </row>
    <row r="1820" spans="1:8" x14ac:dyDescent="0.2">
      <c r="A1820" s="3">
        <v>9305</v>
      </c>
      <c r="B1820" s="3" t="s">
        <v>1970</v>
      </c>
      <c r="C1820" s="3" t="s">
        <v>1971</v>
      </c>
      <c r="D1820" s="3" t="s">
        <v>1966</v>
      </c>
      <c r="E1820" s="3" t="str">
        <v>Vaulion</v>
      </c>
      <c r="G1820" s="19">
        <v>6072</v>
      </c>
      <c r="H1820" s="19" t="s">
        <v>4546</v>
      </c>
    </row>
    <row r="1821" spans="1:8" x14ac:dyDescent="0.2">
      <c r="A1821" s="3">
        <v>9034</v>
      </c>
      <c r="B1821" s="3" t="s">
        <v>1972</v>
      </c>
      <c r="C1821" s="3" t="s">
        <v>1972</v>
      </c>
      <c r="D1821" s="3" t="s">
        <v>1966</v>
      </c>
      <c r="E1821" s="3" t="str">
        <v>Vuiteboeuf</v>
      </c>
      <c r="G1821" s="19">
        <v>6073</v>
      </c>
      <c r="H1821" s="19" t="s">
        <v>4546</v>
      </c>
    </row>
    <row r="1822" spans="1:8" x14ac:dyDescent="0.2">
      <c r="A1822" s="3">
        <v>9036</v>
      </c>
      <c r="B1822" s="3" t="s">
        <v>1973</v>
      </c>
      <c r="C1822" s="3" t="s">
        <v>1972</v>
      </c>
      <c r="D1822" s="3" t="s">
        <v>1966</v>
      </c>
      <c r="E1822" s="3" t="str">
        <v>Corcelles-le-Jorat</v>
      </c>
      <c r="G1822" s="19">
        <v>6074</v>
      </c>
      <c r="H1822" s="19" t="s">
        <v>4546</v>
      </c>
    </row>
    <row r="1823" spans="1:8" x14ac:dyDescent="0.2">
      <c r="A1823" s="3">
        <v>9403</v>
      </c>
      <c r="B1823" s="3" t="s">
        <v>1974</v>
      </c>
      <c r="C1823" s="3" t="s">
        <v>1974</v>
      </c>
      <c r="D1823" s="3" t="s">
        <v>1966</v>
      </c>
      <c r="E1823" s="3" t="str">
        <v>Maracon</v>
      </c>
      <c r="G1823" s="19">
        <v>6078</v>
      </c>
      <c r="H1823" s="19" t="s">
        <v>4546</v>
      </c>
    </row>
    <row r="1824" spans="1:8" x14ac:dyDescent="0.2">
      <c r="A1824" s="3">
        <v>9402</v>
      </c>
      <c r="B1824" s="3" t="s">
        <v>1975</v>
      </c>
      <c r="C1824" s="3" t="s">
        <v>1975</v>
      </c>
      <c r="D1824" s="3" t="s">
        <v>1966</v>
      </c>
      <c r="E1824" s="3" t="str">
        <v>Montpreveyres</v>
      </c>
      <c r="G1824" s="19">
        <v>6083</v>
      </c>
      <c r="H1824" s="19" t="s">
        <v>4544</v>
      </c>
    </row>
    <row r="1825" spans="1:8" x14ac:dyDescent="0.2">
      <c r="A1825" s="3">
        <v>9400</v>
      </c>
      <c r="B1825" s="3" t="s">
        <v>1976</v>
      </c>
      <c r="C1825" s="3" t="s">
        <v>1976</v>
      </c>
      <c r="D1825" s="3" t="s">
        <v>1966</v>
      </c>
      <c r="E1825" s="3" t="str">
        <v>Ropraz</v>
      </c>
      <c r="G1825" s="19">
        <v>6084</v>
      </c>
      <c r="H1825" s="19" t="s">
        <v>4544</v>
      </c>
    </row>
    <row r="1826" spans="1:8" x14ac:dyDescent="0.2">
      <c r="A1826" s="3">
        <v>9404</v>
      </c>
      <c r="B1826" s="3" t="s">
        <v>1977</v>
      </c>
      <c r="C1826" s="3" t="s">
        <v>1977</v>
      </c>
      <c r="D1826" s="3" t="s">
        <v>1966</v>
      </c>
      <c r="E1826" s="3" t="str">
        <v>Servion</v>
      </c>
      <c r="G1826" s="19">
        <v>6085</v>
      </c>
      <c r="H1826" s="19" t="s">
        <v>4544</v>
      </c>
    </row>
    <row r="1827" spans="1:8" x14ac:dyDescent="0.2">
      <c r="A1827" s="3">
        <v>9323</v>
      </c>
      <c r="B1827" s="3" t="s">
        <v>1978</v>
      </c>
      <c r="C1827" s="3" t="s">
        <v>1978</v>
      </c>
      <c r="D1827" s="3" t="s">
        <v>1966</v>
      </c>
      <c r="E1827" s="3" t="str">
        <v>Vulliens</v>
      </c>
      <c r="G1827" s="19">
        <v>6086</v>
      </c>
      <c r="H1827" s="19" t="s">
        <v>4544</v>
      </c>
    </row>
    <row r="1828" spans="1:8" x14ac:dyDescent="0.2">
      <c r="A1828" s="3">
        <v>9327</v>
      </c>
      <c r="B1828" s="3" t="s">
        <v>1979</v>
      </c>
      <c r="C1828" s="3" t="s">
        <v>1979</v>
      </c>
      <c r="D1828" s="3" t="s">
        <v>1966</v>
      </c>
      <c r="E1828" s="3" t="str">
        <v>Jorat-Menthue</v>
      </c>
      <c r="G1828" s="19">
        <v>6102</v>
      </c>
      <c r="H1828" s="19" t="s">
        <v>4546</v>
      </c>
    </row>
    <row r="1829" spans="1:8" x14ac:dyDescent="0.2">
      <c r="A1829" s="3">
        <v>9033</v>
      </c>
      <c r="B1829" s="3" t="s">
        <v>1980</v>
      </c>
      <c r="C1829" s="3" t="s">
        <v>1980</v>
      </c>
      <c r="D1829" s="3" t="s">
        <v>1966</v>
      </c>
      <c r="E1829" s="3" t="str">
        <v>Oron</v>
      </c>
      <c r="G1829" s="19">
        <v>6103</v>
      </c>
      <c r="H1829" s="19" t="s">
        <v>4546</v>
      </c>
    </row>
    <row r="1830" spans="1:8" x14ac:dyDescent="0.2">
      <c r="A1830" s="3">
        <v>9434</v>
      </c>
      <c r="B1830" s="3" t="s">
        <v>1981</v>
      </c>
      <c r="C1830" s="3" t="s">
        <v>1982</v>
      </c>
      <c r="D1830" s="3" t="s">
        <v>1966</v>
      </c>
      <c r="E1830" s="3" t="str">
        <v>Jorat-Mézières</v>
      </c>
      <c r="G1830" s="19">
        <v>6105</v>
      </c>
      <c r="H1830" s="19" t="s">
        <v>4546</v>
      </c>
    </row>
    <row r="1831" spans="1:8" x14ac:dyDescent="0.2">
      <c r="A1831" s="3">
        <v>9435</v>
      </c>
      <c r="B1831" s="3" t="s">
        <v>1983</v>
      </c>
      <c r="C1831" s="3" t="s">
        <v>1982</v>
      </c>
      <c r="D1831" s="3" t="s">
        <v>1966</v>
      </c>
      <c r="E1831" s="3" t="str">
        <v>Champtauroz</v>
      </c>
      <c r="G1831" s="19">
        <v>6106</v>
      </c>
      <c r="H1831" s="19" t="s">
        <v>4546</v>
      </c>
    </row>
    <row r="1832" spans="1:8" x14ac:dyDescent="0.2">
      <c r="A1832" s="3">
        <v>9436</v>
      </c>
      <c r="B1832" s="3" t="s">
        <v>1984</v>
      </c>
      <c r="C1832" s="3" t="s">
        <v>1984</v>
      </c>
      <c r="D1832" s="3" t="s">
        <v>1966</v>
      </c>
      <c r="E1832" s="3" t="str">
        <v>Chevroux</v>
      </c>
      <c r="G1832" s="19">
        <v>6110</v>
      </c>
      <c r="H1832" s="19" t="s">
        <v>4546</v>
      </c>
    </row>
    <row r="1833" spans="1:8" x14ac:dyDescent="0.2">
      <c r="A1833" s="3">
        <v>9411</v>
      </c>
      <c r="B1833" s="3" t="s">
        <v>1938</v>
      </c>
      <c r="C1833" s="3" t="s">
        <v>1985</v>
      </c>
      <c r="D1833" s="3" t="s">
        <v>1966</v>
      </c>
      <c r="E1833" s="3" t="str">
        <v>Corcelles-près-Payerne</v>
      </c>
      <c r="G1833" s="19">
        <v>6112</v>
      </c>
      <c r="H1833" s="19" t="s">
        <v>4546</v>
      </c>
    </row>
    <row r="1834" spans="1:8" x14ac:dyDescent="0.2">
      <c r="A1834" s="3">
        <v>9442</v>
      </c>
      <c r="B1834" s="3" t="s">
        <v>1985</v>
      </c>
      <c r="C1834" s="3" t="s">
        <v>1985</v>
      </c>
      <c r="D1834" s="3" t="s">
        <v>1966</v>
      </c>
      <c r="E1834" s="3" t="str">
        <v>Grandcour</v>
      </c>
      <c r="G1834" s="19">
        <v>6113</v>
      </c>
      <c r="H1834" s="19" t="s">
        <v>4546</v>
      </c>
    </row>
    <row r="1835" spans="1:8" x14ac:dyDescent="0.2">
      <c r="A1835" s="3">
        <v>9444</v>
      </c>
      <c r="B1835" s="3" t="s">
        <v>1986</v>
      </c>
      <c r="C1835" s="3" t="s">
        <v>1986</v>
      </c>
      <c r="D1835" s="3" t="s">
        <v>1966</v>
      </c>
      <c r="E1835" s="3" t="str">
        <v>Henniez</v>
      </c>
      <c r="G1835" s="19">
        <v>6114</v>
      </c>
      <c r="H1835" s="19" t="s">
        <v>4546</v>
      </c>
    </row>
    <row r="1836" spans="1:8" x14ac:dyDescent="0.2">
      <c r="A1836" s="3">
        <v>9424</v>
      </c>
      <c r="B1836" s="3" t="s">
        <v>1987</v>
      </c>
      <c r="C1836" s="3" t="s">
        <v>1987</v>
      </c>
      <c r="D1836" s="3" t="s">
        <v>1966</v>
      </c>
      <c r="E1836" s="3" t="str">
        <v>Missy</v>
      </c>
      <c r="G1836" s="19">
        <v>6122</v>
      </c>
      <c r="H1836" s="19" t="s">
        <v>4546</v>
      </c>
    </row>
    <row r="1837" spans="1:8" x14ac:dyDescent="0.2">
      <c r="A1837" s="3">
        <v>9430</v>
      </c>
      <c r="B1837" s="3" t="s">
        <v>1988</v>
      </c>
      <c r="C1837" s="3" t="s">
        <v>1989</v>
      </c>
      <c r="D1837" s="3" t="s">
        <v>1966</v>
      </c>
      <c r="E1837" s="3" t="str">
        <v>Payerne</v>
      </c>
      <c r="G1837" s="19">
        <v>6123</v>
      </c>
      <c r="H1837" s="19" t="s">
        <v>4546</v>
      </c>
    </row>
    <row r="1838" spans="1:8" x14ac:dyDescent="0.2">
      <c r="A1838" s="3">
        <v>9422</v>
      </c>
      <c r="B1838" s="3" t="s">
        <v>1990</v>
      </c>
      <c r="C1838" s="3" t="s">
        <v>1991</v>
      </c>
      <c r="D1838" s="3" t="s">
        <v>1966</v>
      </c>
      <c r="E1838" s="3" t="str">
        <v>Trey</v>
      </c>
      <c r="G1838" s="19">
        <v>6125</v>
      </c>
      <c r="H1838" s="19" t="s">
        <v>4546</v>
      </c>
    </row>
    <row r="1839" spans="1:8" x14ac:dyDescent="0.2">
      <c r="A1839" s="3">
        <v>9423</v>
      </c>
      <c r="B1839" s="3" t="s">
        <v>1992</v>
      </c>
      <c r="C1839" s="3" t="s">
        <v>1991</v>
      </c>
      <c r="D1839" s="3" t="s">
        <v>1966</v>
      </c>
      <c r="E1839" s="3" t="str">
        <v>Treytorrens (Payerne)</v>
      </c>
      <c r="G1839" s="19">
        <v>6126</v>
      </c>
      <c r="H1839" s="19" t="s">
        <v>4546</v>
      </c>
    </row>
    <row r="1840" spans="1:8" x14ac:dyDescent="0.2">
      <c r="A1840" s="3">
        <v>9425</v>
      </c>
      <c r="B1840" s="3" t="s">
        <v>1991</v>
      </c>
      <c r="C1840" s="3" t="s">
        <v>1991</v>
      </c>
      <c r="D1840" s="3" t="s">
        <v>1966</v>
      </c>
      <c r="E1840" s="3" t="str">
        <v>Villarzel</v>
      </c>
      <c r="G1840" s="19">
        <v>6130</v>
      </c>
      <c r="H1840" s="19" t="s">
        <v>4545</v>
      </c>
    </row>
    <row r="1841" spans="1:8" x14ac:dyDescent="0.2">
      <c r="A1841" s="3">
        <v>9443</v>
      </c>
      <c r="B1841" s="3" t="s">
        <v>1993</v>
      </c>
      <c r="C1841" s="3" t="s">
        <v>1993</v>
      </c>
      <c r="D1841" s="3" t="s">
        <v>1966</v>
      </c>
      <c r="E1841" s="3" t="str">
        <v>Valbroye</v>
      </c>
      <c r="G1841" s="19">
        <v>6132</v>
      </c>
      <c r="H1841" s="19" t="s">
        <v>4545</v>
      </c>
    </row>
    <row r="1842" spans="1:8" x14ac:dyDescent="0.2">
      <c r="A1842" s="3">
        <v>9450</v>
      </c>
      <c r="B1842" s="3" t="s">
        <v>1994</v>
      </c>
      <c r="C1842" s="3" t="s">
        <v>1995</v>
      </c>
      <c r="D1842" s="3" t="s">
        <v>1966</v>
      </c>
      <c r="E1842" s="3" t="str">
        <v>Château-d'Oex</v>
      </c>
      <c r="G1842" s="19">
        <v>6133</v>
      </c>
      <c r="H1842" s="19" t="s">
        <v>4545</v>
      </c>
    </row>
    <row r="1843" spans="1:8" x14ac:dyDescent="0.2">
      <c r="A1843" s="3">
        <v>9450</v>
      </c>
      <c r="B1843" s="3" t="s">
        <v>1996</v>
      </c>
      <c r="C1843" s="3" t="s">
        <v>1995</v>
      </c>
      <c r="D1843" s="3" t="s">
        <v>1966</v>
      </c>
      <c r="E1843" s="3" t="str">
        <v>Rossinière</v>
      </c>
      <c r="G1843" s="19">
        <v>6142</v>
      </c>
      <c r="H1843" s="19" t="s">
        <v>4545</v>
      </c>
    </row>
    <row r="1844" spans="1:8" x14ac:dyDescent="0.2">
      <c r="A1844" s="3">
        <v>9452</v>
      </c>
      <c r="B1844" s="3" t="s">
        <v>1997</v>
      </c>
      <c r="C1844" s="3" t="s">
        <v>1995</v>
      </c>
      <c r="D1844" s="3" t="s">
        <v>1966</v>
      </c>
      <c r="E1844" s="3" t="str">
        <v>Rougemont</v>
      </c>
      <c r="G1844" s="19">
        <v>6143</v>
      </c>
      <c r="H1844" s="19" t="s">
        <v>4545</v>
      </c>
    </row>
    <row r="1845" spans="1:8" x14ac:dyDescent="0.2">
      <c r="A1845" s="3">
        <v>9464</v>
      </c>
      <c r="B1845" s="3" t="s">
        <v>1998</v>
      </c>
      <c r="C1845" s="3" t="s">
        <v>1995</v>
      </c>
      <c r="D1845" s="3" t="s">
        <v>1966</v>
      </c>
      <c r="E1845" s="3" t="str">
        <v>Allaman</v>
      </c>
      <c r="G1845" s="19">
        <v>6144</v>
      </c>
      <c r="H1845" s="19" t="s">
        <v>4545</v>
      </c>
    </row>
    <row r="1846" spans="1:8" x14ac:dyDescent="0.2">
      <c r="A1846" s="3">
        <v>9453</v>
      </c>
      <c r="B1846" s="3" t="s">
        <v>1999</v>
      </c>
      <c r="C1846" s="3" t="s">
        <v>1999</v>
      </c>
      <c r="D1846" s="3" t="s">
        <v>1966</v>
      </c>
      <c r="E1846" s="3" t="str">
        <v>Bursinel</v>
      </c>
      <c r="G1846" s="19">
        <v>6145</v>
      </c>
      <c r="H1846" s="19" t="s">
        <v>4545</v>
      </c>
    </row>
    <row r="1847" spans="1:8" x14ac:dyDescent="0.2">
      <c r="A1847" s="3">
        <v>9437</v>
      </c>
      <c r="B1847" s="3" t="s">
        <v>2000</v>
      </c>
      <c r="C1847" s="3" t="s">
        <v>2001</v>
      </c>
      <c r="D1847" s="3" t="s">
        <v>1966</v>
      </c>
      <c r="E1847" s="3" t="str">
        <v>Bursins</v>
      </c>
      <c r="G1847" s="19">
        <v>6146</v>
      </c>
      <c r="H1847" s="19" t="s">
        <v>4545</v>
      </c>
    </row>
    <row r="1848" spans="1:8" x14ac:dyDescent="0.2">
      <c r="A1848" s="3">
        <v>9451</v>
      </c>
      <c r="B1848" s="3" t="s">
        <v>2002</v>
      </c>
      <c r="C1848" s="3" t="s">
        <v>2003</v>
      </c>
      <c r="D1848" s="3" t="s">
        <v>1966</v>
      </c>
      <c r="E1848" s="3" t="str">
        <v>Burtigny</v>
      </c>
      <c r="G1848" s="19">
        <v>6147</v>
      </c>
      <c r="H1848" s="19" t="s">
        <v>4545</v>
      </c>
    </row>
    <row r="1849" spans="1:8" x14ac:dyDescent="0.2">
      <c r="A1849" s="3">
        <v>9462</v>
      </c>
      <c r="B1849" s="3" t="s">
        <v>2004</v>
      </c>
      <c r="C1849" s="3" t="s">
        <v>2003</v>
      </c>
      <c r="D1849" s="3" t="s">
        <v>1966</v>
      </c>
      <c r="E1849" s="3" t="str">
        <v>Dully</v>
      </c>
      <c r="G1849" s="19">
        <v>6152</v>
      </c>
      <c r="H1849" s="19" t="s">
        <v>4545</v>
      </c>
    </row>
    <row r="1850" spans="1:8" x14ac:dyDescent="0.2">
      <c r="A1850" s="3">
        <v>9463</v>
      </c>
      <c r="B1850" s="3" t="s">
        <v>2005</v>
      </c>
      <c r="C1850" s="3" t="s">
        <v>2003</v>
      </c>
      <c r="D1850" s="3" t="s">
        <v>1966</v>
      </c>
      <c r="E1850" s="3" t="str">
        <v>Essertines-sur-Rolle</v>
      </c>
      <c r="G1850" s="19">
        <v>6153</v>
      </c>
      <c r="H1850" s="19" t="s">
        <v>4545</v>
      </c>
    </row>
    <row r="1851" spans="1:8" x14ac:dyDescent="0.2">
      <c r="A1851" s="3">
        <v>9445</v>
      </c>
      <c r="B1851" s="3" t="s">
        <v>2006</v>
      </c>
      <c r="C1851" s="3" t="s">
        <v>2006</v>
      </c>
      <c r="D1851" s="3" t="s">
        <v>1966</v>
      </c>
      <c r="E1851" s="3" t="str">
        <v>Gilly</v>
      </c>
      <c r="G1851" s="19">
        <v>6154</v>
      </c>
      <c r="H1851" s="19" t="s">
        <v>4545</v>
      </c>
    </row>
    <row r="1852" spans="1:8" x14ac:dyDescent="0.2">
      <c r="A1852" s="3">
        <v>9464</v>
      </c>
      <c r="B1852" s="3" t="s">
        <v>2007</v>
      </c>
      <c r="C1852" s="3" t="s">
        <v>2008</v>
      </c>
      <c r="D1852" s="3" t="s">
        <v>1966</v>
      </c>
      <c r="E1852" s="3" t="str">
        <v>Luins</v>
      </c>
      <c r="G1852" s="19">
        <v>6156</v>
      </c>
      <c r="H1852" s="19" t="s">
        <v>4545</v>
      </c>
    </row>
    <row r="1853" spans="1:8" x14ac:dyDescent="0.2">
      <c r="A1853" s="3">
        <v>9470</v>
      </c>
      <c r="B1853" s="3" t="s">
        <v>2009</v>
      </c>
      <c r="C1853" s="3" t="s">
        <v>2010</v>
      </c>
      <c r="D1853" s="3" t="s">
        <v>1966</v>
      </c>
      <c r="E1853" s="3" t="str">
        <v>Mont-sur-Rolle</v>
      </c>
      <c r="G1853" s="19">
        <v>6162</v>
      </c>
      <c r="H1853" s="19" t="s">
        <v>4546</v>
      </c>
    </row>
    <row r="1854" spans="1:8" x14ac:dyDescent="0.2">
      <c r="A1854" s="3">
        <v>9473</v>
      </c>
      <c r="B1854" s="3" t="s">
        <v>2011</v>
      </c>
      <c r="C1854" s="3" t="s">
        <v>2011</v>
      </c>
      <c r="D1854" s="3" t="s">
        <v>1966</v>
      </c>
      <c r="E1854" s="3" t="str">
        <v>Perroy</v>
      </c>
      <c r="G1854" s="19">
        <v>6163</v>
      </c>
      <c r="H1854" s="19" t="s">
        <v>4546</v>
      </c>
    </row>
    <row r="1855" spans="1:8" x14ac:dyDescent="0.2">
      <c r="A1855" s="3">
        <v>9470</v>
      </c>
      <c r="B1855" s="3" t="s">
        <v>2012</v>
      </c>
      <c r="C1855" s="3" t="s">
        <v>2013</v>
      </c>
      <c r="D1855" s="3" t="s">
        <v>1966</v>
      </c>
      <c r="E1855" s="3" t="str">
        <v>Rolle</v>
      </c>
      <c r="G1855" s="19">
        <v>6166</v>
      </c>
      <c r="H1855" s="19" t="s">
        <v>4546</v>
      </c>
    </row>
    <row r="1856" spans="1:8" x14ac:dyDescent="0.2">
      <c r="A1856" s="3">
        <v>9472</v>
      </c>
      <c r="B1856" s="3" t="s">
        <v>2013</v>
      </c>
      <c r="C1856" s="3" t="s">
        <v>2013</v>
      </c>
      <c r="D1856" s="3" t="s">
        <v>1966</v>
      </c>
      <c r="E1856" s="3" t="str">
        <v>Tartegnin</v>
      </c>
      <c r="G1856" s="19">
        <v>6167</v>
      </c>
      <c r="H1856" s="19" t="s">
        <v>4546</v>
      </c>
    </row>
    <row r="1857" spans="1:8" x14ac:dyDescent="0.2">
      <c r="A1857" s="3">
        <v>9472</v>
      </c>
      <c r="B1857" s="3" t="s">
        <v>2014</v>
      </c>
      <c r="C1857" s="3" t="s">
        <v>2013</v>
      </c>
      <c r="D1857" s="3" t="s">
        <v>1966</v>
      </c>
      <c r="E1857" s="3" t="str">
        <v>Vinzel</v>
      </c>
      <c r="G1857" s="19">
        <v>6170</v>
      </c>
      <c r="H1857" s="19" t="s">
        <v>4546</v>
      </c>
    </row>
    <row r="1858" spans="1:8" x14ac:dyDescent="0.2">
      <c r="A1858" s="3">
        <v>9465</v>
      </c>
      <c r="B1858" s="3" t="s">
        <v>2015</v>
      </c>
      <c r="C1858" s="3" t="s">
        <v>2016</v>
      </c>
      <c r="D1858" s="3" t="s">
        <v>1966</v>
      </c>
      <c r="E1858" s="3" t="str">
        <v>L'Abbaye</v>
      </c>
      <c r="G1858" s="19">
        <v>6173</v>
      </c>
      <c r="H1858" s="19" t="s">
        <v>4546</v>
      </c>
    </row>
    <row r="1859" spans="1:8" x14ac:dyDescent="0.2">
      <c r="A1859" s="3">
        <v>9466</v>
      </c>
      <c r="B1859" s="3" t="s">
        <v>2016</v>
      </c>
      <c r="C1859" s="3" t="s">
        <v>2016</v>
      </c>
      <c r="D1859" s="3" t="s">
        <v>1966</v>
      </c>
      <c r="E1859" s="3" t="str">
        <v>Le Chenit</v>
      </c>
      <c r="G1859" s="19">
        <v>6174</v>
      </c>
      <c r="H1859" s="19" t="s">
        <v>4552</v>
      </c>
    </row>
    <row r="1860" spans="1:8" x14ac:dyDescent="0.2">
      <c r="A1860" s="3">
        <v>9467</v>
      </c>
      <c r="B1860" s="3" t="s">
        <v>2017</v>
      </c>
      <c r="C1860" s="3" t="s">
        <v>2016</v>
      </c>
      <c r="D1860" s="3" t="s">
        <v>1966</v>
      </c>
      <c r="E1860" s="3" t="str">
        <v>Le Lieu</v>
      </c>
      <c r="G1860" s="19">
        <v>6182</v>
      </c>
      <c r="H1860" s="19" t="s">
        <v>4546</v>
      </c>
    </row>
    <row r="1861" spans="1:8" x14ac:dyDescent="0.2">
      <c r="A1861" s="3">
        <v>9468</v>
      </c>
      <c r="B1861" s="3" t="s">
        <v>2018</v>
      </c>
      <c r="C1861" s="3" t="s">
        <v>2016</v>
      </c>
      <c r="D1861" s="3" t="s">
        <v>1966</v>
      </c>
      <c r="E1861" s="3" t="str">
        <v>Chardonne</v>
      </c>
      <c r="G1861" s="19">
        <v>6192</v>
      </c>
      <c r="H1861" s="19" t="s">
        <v>4537</v>
      </c>
    </row>
    <row r="1862" spans="1:8" x14ac:dyDescent="0.2">
      <c r="A1862" s="3">
        <v>9469</v>
      </c>
      <c r="B1862" s="3" t="s">
        <v>2019</v>
      </c>
      <c r="C1862" s="3" t="s">
        <v>2016</v>
      </c>
      <c r="D1862" s="3" t="s">
        <v>1966</v>
      </c>
      <c r="E1862" s="3" t="str">
        <v>Corseaux</v>
      </c>
      <c r="G1862" s="19">
        <v>6196</v>
      </c>
      <c r="H1862" s="19" t="s">
        <v>4537</v>
      </c>
    </row>
    <row r="1863" spans="1:8" x14ac:dyDescent="0.2">
      <c r="A1863" s="3">
        <v>9475</v>
      </c>
      <c r="B1863" s="3" t="s">
        <v>2020</v>
      </c>
      <c r="C1863" s="3" t="s">
        <v>2020</v>
      </c>
      <c r="D1863" s="3" t="s">
        <v>1966</v>
      </c>
      <c r="E1863" s="3" t="str">
        <v>Corsier-sur-Vevey</v>
      </c>
      <c r="G1863" s="19">
        <v>6197</v>
      </c>
      <c r="H1863" s="19" t="s">
        <v>4537</v>
      </c>
    </row>
    <row r="1864" spans="1:8" x14ac:dyDescent="0.2">
      <c r="A1864" s="3">
        <v>9476</v>
      </c>
      <c r="B1864" s="3" t="s">
        <v>2021</v>
      </c>
      <c r="C1864" s="3" t="s">
        <v>2022</v>
      </c>
      <c r="D1864" s="3" t="s">
        <v>1966</v>
      </c>
      <c r="E1864" s="3" t="str">
        <v>Jongny</v>
      </c>
      <c r="G1864" s="19">
        <v>6203</v>
      </c>
      <c r="H1864" s="19" t="s">
        <v>4546</v>
      </c>
    </row>
    <row r="1865" spans="1:8" x14ac:dyDescent="0.2">
      <c r="A1865" s="3">
        <v>9476</v>
      </c>
      <c r="B1865" s="3" t="s">
        <v>2023</v>
      </c>
      <c r="C1865" s="3" t="s">
        <v>2022</v>
      </c>
      <c r="D1865" s="3" t="s">
        <v>1966</v>
      </c>
      <c r="E1865" s="3" t="str">
        <v>Montreux</v>
      </c>
      <c r="G1865" s="19">
        <v>6204</v>
      </c>
      <c r="H1865" s="19" t="s">
        <v>4546</v>
      </c>
    </row>
    <row r="1866" spans="1:8" x14ac:dyDescent="0.2">
      <c r="A1866" s="3">
        <v>9477</v>
      </c>
      <c r="B1866" s="3" t="s">
        <v>2024</v>
      </c>
      <c r="C1866" s="3" t="s">
        <v>2022</v>
      </c>
      <c r="D1866" s="3" t="s">
        <v>1966</v>
      </c>
      <c r="E1866" s="3" t="str">
        <v>La Tour-de-Peilz</v>
      </c>
      <c r="G1866" s="19">
        <v>6205</v>
      </c>
      <c r="H1866" s="19" t="s">
        <v>4546</v>
      </c>
    </row>
    <row r="1867" spans="1:8" x14ac:dyDescent="0.2">
      <c r="A1867" s="3">
        <v>9478</v>
      </c>
      <c r="B1867" s="3" t="s">
        <v>2025</v>
      </c>
      <c r="C1867" s="3" t="s">
        <v>2022</v>
      </c>
      <c r="D1867" s="3" t="s">
        <v>1966</v>
      </c>
      <c r="E1867" s="3" t="str">
        <v>Vevey</v>
      </c>
      <c r="G1867" s="19">
        <v>6206</v>
      </c>
      <c r="H1867" s="19" t="s">
        <v>4546</v>
      </c>
    </row>
    <row r="1868" spans="1:8" x14ac:dyDescent="0.2">
      <c r="A1868" s="3">
        <v>9479</v>
      </c>
      <c r="B1868" s="3" t="s">
        <v>2026</v>
      </c>
      <c r="C1868" s="3" t="s">
        <v>2022</v>
      </c>
      <c r="D1868" s="3" t="s">
        <v>1966</v>
      </c>
      <c r="E1868" s="3" t="str">
        <v>Veytaux</v>
      </c>
      <c r="G1868" s="19">
        <v>6207</v>
      </c>
      <c r="H1868" s="19" t="s">
        <v>4546</v>
      </c>
    </row>
    <row r="1869" spans="1:8" x14ac:dyDescent="0.2">
      <c r="A1869" s="3">
        <v>9479</v>
      </c>
      <c r="B1869" s="3" t="s">
        <v>2027</v>
      </c>
      <c r="C1869" s="3" t="s">
        <v>2022</v>
      </c>
      <c r="D1869" s="3" t="s">
        <v>1966</v>
      </c>
      <c r="E1869" s="3" t="str">
        <v>Blonay - Saint-Légier</v>
      </c>
      <c r="G1869" s="19">
        <v>6208</v>
      </c>
      <c r="H1869" s="19" t="s">
        <v>4546</v>
      </c>
    </row>
    <row r="1870" spans="1:8" x14ac:dyDescent="0.2">
      <c r="A1870" s="3">
        <v>9479</v>
      </c>
      <c r="B1870" s="3" t="s">
        <v>2028</v>
      </c>
      <c r="C1870" s="3" t="s">
        <v>2022</v>
      </c>
      <c r="D1870" s="3" t="s">
        <v>1966</v>
      </c>
      <c r="E1870" s="3" t="str">
        <v>Belmont-sur-Yverdon</v>
      </c>
      <c r="G1870" s="19">
        <v>6210</v>
      </c>
      <c r="H1870" s="19" t="s">
        <v>4546</v>
      </c>
    </row>
    <row r="1871" spans="1:8" x14ac:dyDescent="0.2">
      <c r="A1871" s="3">
        <v>7310</v>
      </c>
      <c r="B1871" s="3" t="s">
        <v>2029</v>
      </c>
      <c r="C1871" s="3" t="s">
        <v>2029</v>
      </c>
      <c r="D1871" s="3" t="s">
        <v>1966</v>
      </c>
      <c r="E1871" s="3" t="str">
        <v>Bioley-Magnoux</v>
      </c>
      <c r="G1871" s="19">
        <v>6211</v>
      </c>
      <c r="H1871" s="19" t="s">
        <v>4549</v>
      </c>
    </row>
    <row r="1872" spans="1:8" x14ac:dyDescent="0.2">
      <c r="A1872" s="3">
        <v>8890</v>
      </c>
      <c r="B1872" s="3" t="s">
        <v>2030</v>
      </c>
      <c r="C1872" s="3" t="s">
        <v>2030</v>
      </c>
      <c r="D1872" s="3" t="s">
        <v>1966</v>
      </c>
      <c r="E1872" s="3" t="str">
        <v>Chamblon</v>
      </c>
      <c r="G1872" s="19">
        <v>6212</v>
      </c>
      <c r="H1872" s="19" t="s">
        <v>4549</v>
      </c>
    </row>
    <row r="1873" spans="1:8" x14ac:dyDescent="0.2">
      <c r="A1873" s="3">
        <v>8893</v>
      </c>
      <c r="B1873" s="3" t="s">
        <v>2031</v>
      </c>
      <c r="C1873" s="3" t="s">
        <v>2030</v>
      </c>
      <c r="D1873" s="3" t="s">
        <v>1966</v>
      </c>
      <c r="E1873" s="3" t="str">
        <v>Champvent</v>
      </c>
      <c r="G1873" s="19">
        <v>6213</v>
      </c>
      <c r="H1873" s="19" t="s">
        <v>4549</v>
      </c>
    </row>
    <row r="1874" spans="1:8" x14ac:dyDescent="0.2">
      <c r="A1874" s="3">
        <v>8894</v>
      </c>
      <c r="B1874" s="3" t="s">
        <v>2032</v>
      </c>
      <c r="C1874" s="3" t="s">
        <v>2030</v>
      </c>
      <c r="D1874" s="3" t="s">
        <v>1966</v>
      </c>
      <c r="E1874" s="3" t="str">
        <v>Chavannes-le-Chêne</v>
      </c>
      <c r="G1874" s="19">
        <v>6214</v>
      </c>
      <c r="H1874" s="19" t="s">
        <v>4546</v>
      </c>
    </row>
    <row r="1875" spans="1:8" x14ac:dyDescent="0.2">
      <c r="A1875" s="3">
        <v>8895</v>
      </c>
      <c r="B1875" s="3" t="s">
        <v>2033</v>
      </c>
      <c r="C1875" s="3" t="s">
        <v>2030</v>
      </c>
      <c r="D1875" s="3" t="s">
        <v>1966</v>
      </c>
      <c r="E1875" s="3" t="str">
        <v>Chêne-Pâquier</v>
      </c>
      <c r="G1875" s="19">
        <v>6215</v>
      </c>
      <c r="H1875" s="19" t="s">
        <v>4546</v>
      </c>
    </row>
    <row r="1876" spans="1:8" x14ac:dyDescent="0.2">
      <c r="A1876" s="3">
        <v>8896</v>
      </c>
      <c r="B1876" s="3" t="s">
        <v>2034</v>
      </c>
      <c r="C1876" s="3" t="s">
        <v>2030</v>
      </c>
      <c r="D1876" s="3" t="s">
        <v>1966</v>
      </c>
      <c r="E1876" s="3" t="str">
        <v>Cheseaux-Noréaz</v>
      </c>
      <c r="G1876" s="19">
        <v>6216</v>
      </c>
      <c r="H1876" s="19" t="s">
        <v>4546</v>
      </c>
    </row>
    <row r="1877" spans="1:8" x14ac:dyDescent="0.2">
      <c r="A1877" s="3">
        <v>8897</v>
      </c>
      <c r="B1877" s="3" t="s">
        <v>2035</v>
      </c>
      <c r="C1877" s="3" t="s">
        <v>2030</v>
      </c>
      <c r="D1877" s="3" t="s">
        <v>1966</v>
      </c>
      <c r="E1877" s="3" t="str">
        <v>Cronay</v>
      </c>
      <c r="G1877" s="19">
        <v>6217</v>
      </c>
      <c r="H1877" s="19" t="s">
        <v>4546</v>
      </c>
    </row>
    <row r="1878" spans="1:8" x14ac:dyDescent="0.2">
      <c r="A1878" s="3">
        <v>8898</v>
      </c>
      <c r="B1878" s="3" t="s">
        <v>2036</v>
      </c>
      <c r="C1878" s="3" t="s">
        <v>2030</v>
      </c>
      <c r="D1878" s="3" t="s">
        <v>1966</v>
      </c>
      <c r="E1878" s="3" t="str">
        <v>Cuarny</v>
      </c>
      <c r="G1878" s="19">
        <v>6218</v>
      </c>
      <c r="H1878" s="19" t="s">
        <v>4545</v>
      </c>
    </row>
    <row r="1879" spans="1:8" x14ac:dyDescent="0.2">
      <c r="A1879" s="3">
        <v>7325</v>
      </c>
      <c r="B1879" s="3" t="s">
        <v>2037</v>
      </c>
      <c r="C1879" s="3" t="s">
        <v>2038</v>
      </c>
      <c r="D1879" s="3" t="s">
        <v>1966</v>
      </c>
      <c r="E1879" s="3" t="str">
        <v>Démoret</v>
      </c>
      <c r="G1879" s="19">
        <v>6221</v>
      </c>
      <c r="H1879" s="19" t="s">
        <v>4549</v>
      </c>
    </row>
    <row r="1880" spans="1:8" x14ac:dyDescent="0.2">
      <c r="A1880" s="3">
        <v>7326</v>
      </c>
      <c r="B1880" s="3" t="s">
        <v>2039</v>
      </c>
      <c r="C1880" s="3" t="s">
        <v>2038</v>
      </c>
      <c r="D1880" s="3" t="s">
        <v>1966</v>
      </c>
      <c r="E1880" s="3" t="str">
        <v>Donneloye</v>
      </c>
      <c r="G1880" s="19">
        <v>6222</v>
      </c>
      <c r="H1880" s="19" t="s">
        <v>4549</v>
      </c>
    </row>
    <row r="1881" spans="1:8" x14ac:dyDescent="0.2">
      <c r="A1881" s="3">
        <v>8886</v>
      </c>
      <c r="B1881" s="3" t="s">
        <v>2040</v>
      </c>
      <c r="C1881" s="3" t="s">
        <v>2038</v>
      </c>
      <c r="D1881" s="3" t="s">
        <v>1966</v>
      </c>
      <c r="E1881" s="3" t="str">
        <v>Ependes (VD)</v>
      </c>
      <c r="G1881" s="19">
        <v>6231</v>
      </c>
      <c r="H1881" s="19" t="s">
        <v>4549</v>
      </c>
    </row>
    <row r="1882" spans="1:8" x14ac:dyDescent="0.2">
      <c r="A1882" s="3">
        <v>8887</v>
      </c>
      <c r="B1882" s="3" t="s">
        <v>2038</v>
      </c>
      <c r="C1882" s="3" t="s">
        <v>2038</v>
      </c>
      <c r="D1882" s="3" t="s">
        <v>1966</v>
      </c>
      <c r="E1882" s="3" t="str">
        <v>Mathod</v>
      </c>
      <c r="G1882" s="19">
        <v>6232</v>
      </c>
      <c r="H1882" s="19" t="s">
        <v>4549</v>
      </c>
    </row>
    <row r="1883" spans="1:8" x14ac:dyDescent="0.2">
      <c r="A1883" s="3">
        <v>8888</v>
      </c>
      <c r="B1883" s="3" t="s">
        <v>2041</v>
      </c>
      <c r="C1883" s="3" t="s">
        <v>2038</v>
      </c>
      <c r="D1883" s="3" t="s">
        <v>1966</v>
      </c>
      <c r="E1883" s="3" t="str">
        <v>Molondin</v>
      </c>
      <c r="G1883" s="19">
        <v>6233</v>
      </c>
      <c r="H1883" s="19" t="s">
        <v>4549</v>
      </c>
    </row>
    <row r="1884" spans="1:8" x14ac:dyDescent="0.2">
      <c r="A1884" s="3">
        <v>8889</v>
      </c>
      <c r="B1884" s="3" t="s">
        <v>2042</v>
      </c>
      <c r="C1884" s="3" t="s">
        <v>2038</v>
      </c>
      <c r="D1884" s="3" t="s">
        <v>1966</v>
      </c>
      <c r="E1884" s="3" t="str">
        <v>Montagny-près-Yverdon</v>
      </c>
      <c r="G1884" s="19">
        <v>6234</v>
      </c>
      <c r="H1884" s="19" t="s">
        <v>4549</v>
      </c>
    </row>
    <row r="1885" spans="1:8" x14ac:dyDescent="0.2">
      <c r="A1885" s="3">
        <v>7312</v>
      </c>
      <c r="B1885" s="3" t="s">
        <v>2043</v>
      </c>
      <c r="C1885" s="3" t="s">
        <v>2043</v>
      </c>
      <c r="D1885" s="3" t="s">
        <v>1966</v>
      </c>
      <c r="E1885" s="3" t="str">
        <v>Oppens</v>
      </c>
      <c r="G1885" s="19">
        <v>6235</v>
      </c>
      <c r="H1885" s="19" t="s">
        <v>4549</v>
      </c>
    </row>
    <row r="1886" spans="1:8" x14ac:dyDescent="0.2">
      <c r="A1886" s="3">
        <v>7313</v>
      </c>
      <c r="B1886" s="3" t="s">
        <v>2044</v>
      </c>
      <c r="C1886" s="3" t="s">
        <v>2043</v>
      </c>
      <c r="D1886" s="3" t="s">
        <v>1966</v>
      </c>
      <c r="E1886" s="3" t="str">
        <v>Orges</v>
      </c>
      <c r="G1886" s="19">
        <v>6236</v>
      </c>
      <c r="H1886" s="19" t="s">
        <v>4549</v>
      </c>
    </row>
    <row r="1887" spans="1:8" x14ac:dyDescent="0.2">
      <c r="A1887" s="3">
        <v>7314</v>
      </c>
      <c r="B1887" s="3" t="s">
        <v>2045</v>
      </c>
      <c r="C1887" s="3" t="s">
        <v>2043</v>
      </c>
      <c r="D1887" s="3" t="s">
        <v>1966</v>
      </c>
      <c r="E1887" s="3" t="str">
        <v>Orzens</v>
      </c>
      <c r="G1887" s="19">
        <v>6242</v>
      </c>
      <c r="H1887" s="19" t="s">
        <v>4549</v>
      </c>
    </row>
    <row r="1888" spans="1:8" x14ac:dyDescent="0.2">
      <c r="A1888" s="3">
        <v>7315</v>
      </c>
      <c r="B1888" s="3" t="s">
        <v>2046</v>
      </c>
      <c r="C1888" s="3" t="s">
        <v>2043</v>
      </c>
      <c r="D1888" s="3" t="s">
        <v>1966</v>
      </c>
      <c r="E1888" s="3" t="str">
        <v>Pomy</v>
      </c>
      <c r="G1888" s="19">
        <v>6243</v>
      </c>
      <c r="H1888" s="19" t="s">
        <v>4545</v>
      </c>
    </row>
    <row r="1889" spans="1:8" x14ac:dyDescent="0.2">
      <c r="A1889" s="3">
        <v>7317</v>
      </c>
      <c r="B1889" s="3" t="s">
        <v>2047</v>
      </c>
      <c r="C1889" s="3" t="s">
        <v>2043</v>
      </c>
      <c r="D1889" s="3" t="s">
        <v>1966</v>
      </c>
      <c r="E1889" s="3" t="str">
        <v>Rovray</v>
      </c>
      <c r="G1889" s="19">
        <v>6244</v>
      </c>
      <c r="H1889" s="19" t="s">
        <v>4545</v>
      </c>
    </row>
    <row r="1890" spans="1:8" x14ac:dyDescent="0.2">
      <c r="A1890" s="3">
        <v>7317</v>
      </c>
      <c r="B1890" s="3" t="s">
        <v>2048</v>
      </c>
      <c r="C1890" s="3" t="s">
        <v>2043</v>
      </c>
      <c r="D1890" s="3" t="s">
        <v>1966</v>
      </c>
      <c r="E1890" s="3" t="str">
        <v>Suchy</v>
      </c>
      <c r="G1890" s="19">
        <v>6245</v>
      </c>
      <c r="H1890" s="19" t="s">
        <v>4545</v>
      </c>
    </row>
    <row r="1891" spans="1:8" x14ac:dyDescent="0.2">
      <c r="A1891" s="3">
        <v>8877</v>
      </c>
      <c r="B1891" s="3" t="s">
        <v>2049</v>
      </c>
      <c r="C1891" s="3" t="s">
        <v>2050</v>
      </c>
      <c r="D1891" s="3" t="s">
        <v>1966</v>
      </c>
      <c r="E1891" s="3" t="str">
        <v>Suscévaz</v>
      </c>
      <c r="G1891" s="19">
        <v>6246</v>
      </c>
      <c r="H1891" s="19" t="s">
        <v>4545</v>
      </c>
    </row>
    <row r="1892" spans="1:8" x14ac:dyDescent="0.2">
      <c r="A1892" s="3">
        <v>8878</v>
      </c>
      <c r="B1892" s="3" t="s">
        <v>2051</v>
      </c>
      <c r="C1892" s="3" t="s">
        <v>2050</v>
      </c>
      <c r="D1892" s="3" t="s">
        <v>1966</v>
      </c>
      <c r="E1892" s="3" t="str">
        <v>Treycovagnes</v>
      </c>
      <c r="G1892" s="19">
        <v>6247</v>
      </c>
      <c r="H1892" s="19" t="s">
        <v>4545</v>
      </c>
    </row>
    <row r="1893" spans="1:8" x14ac:dyDescent="0.2">
      <c r="A1893" s="3">
        <v>8882</v>
      </c>
      <c r="B1893" s="3" t="s">
        <v>2052</v>
      </c>
      <c r="C1893" s="3" t="s">
        <v>2050</v>
      </c>
      <c r="D1893" s="3" t="s">
        <v>1966</v>
      </c>
      <c r="E1893" s="3" t="str">
        <v>Ursins</v>
      </c>
      <c r="G1893" s="19">
        <v>6248</v>
      </c>
      <c r="H1893" s="19" t="s">
        <v>4545</v>
      </c>
    </row>
    <row r="1894" spans="1:8" x14ac:dyDescent="0.2">
      <c r="A1894" s="3">
        <v>8883</v>
      </c>
      <c r="B1894" s="3" t="s">
        <v>2050</v>
      </c>
      <c r="C1894" s="3" t="s">
        <v>2050</v>
      </c>
      <c r="D1894" s="3" t="s">
        <v>1966</v>
      </c>
      <c r="E1894" s="3" t="str">
        <v>Valeyres-sous-Montagny</v>
      </c>
      <c r="G1894" s="19">
        <v>6252</v>
      </c>
      <c r="H1894" s="19" t="s">
        <v>4545</v>
      </c>
    </row>
    <row r="1895" spans="1:8" x14ac:dyDescent="0.2">
      <c r="A1895" s="3">
        <v>8884</v>
      </c>
      <c r="B1895" s="3" t="s">
        <v>2053</v>
      </c>
      <c r="C1895" s="3" t="s">
        <v>2050</v>
      </c>
      <c r="D1895" s="3" t="s">
        <v>1966</v>
      </c>
      <c r="E1895" s="3" t="str">
        <v>Valeyres-sous-Ursins</v>
      </c>
      <c r="G1895" s="19">
        <v>6253</v>
      </c>
      <c r="H1895" s="19" t="s">
        <v>4549</v>
      </c>
    </row>
    <row r="1896" spans="1:8" x14ac:dyDescent="0.2">
      <c r="A1896" s="3">
        <v>8885</v>
      </c>
      <c r="B1896" s="3" t="s">
        <v>2054</v>
      </c>
      <c r="C1896" s="3" t="s">
        <v>2050</v>
      </c>
      <c r="D1896" s="3" t="s">
        <v>1966</v>
      </c>
      <c r="E1896" s="3" t="str">
        <v>Villars-Epeney</v>
      </c>
      <c r="G1896" s="19">
        <v>6260</v>
      </c>
      <c r="H1896" s="19" t="s">
        <v>4549</v>
      </c>
    </row>
    <row r="1897" spans="1:8" x14ac:dyDescent="0.2">
      <c r="A1897" s="3">
        <v>7320</v>
      </c>
      <c r="B1897" s="3" t="s">
        <v>2055</v>
      </c>
      <c r="C1897" s="3" t="s">
        <v>2055</v>
      </c>
      <c r="D1897" s="3" t="s">
        <v>1966</v>
      </c>
      <c r="E1897" s="3" t="str">
        <v>Vugelles-La Mothe</v>
      </c>
      <c r="G1897" s="19">
        <v>6262</v>
      </c>
      <c r="H1897" s="19" t="s">
        <v>4545</v>
      </c>
    </row>
    <row r="1898" spans="1:8" x14ac:dyDescent="0.2">
      <c r="A1898" s="3">
        <v>7323</v>
      </c>
      <c r="B1898" s="3" t="s">
        <v>2056</v>
      </c>
      <c r="C1898" s="3" t="s">
        <v>2057</v>
      </c>
      <c r="D1898" s="3" t="s">
        <v>1966</v>
      </c>
      <c r="E1898" s="3" t="str">
        <v>Yverdon-les-Bains</v>
      </c>
      <c r="G1898" s="19">
        <v>6263</v>
      </c>
      <c r="H1898" s="19" t="s">
        <v>4545</v>
      </c>
    </row>
    <row r="1899" spans="1:8" x14ac:dyDescent="0.2">
      <c r="A1899" s="3">
        <v>7323</v>
      </c>
      <c r="B1899" s="3" t="s">
        <v>2056</v>
      </c>
      <c r="C1899" s="3" t="s">
        <v>2057</v>
      </c>
      <c r="D1899" s="3" t="s">
        <v>1966</v>
      </c>
      <c r="E1899" s="3" t="str">
        <v>Yvonand</v>
      </c>
      <c r="G1899" s="19">
        <v>6264</v>
      </c>
      <c r="H1899" s="19" t="s">
        <v>4545</v>
      </c>
    </row>
    <row r="1900" spans="1:8" x14ac:dyDescent="0.2">
      <c r="A1900" s="3">
        <v>7324</v>
      </c>
      <c r="B1900" s="3" t="s">
        <v>2058</v>
      </c>
      <c r="C1900" s="3" t="s">
        <v>2057</v>
      </c>
      <c r="D1900" s="3" t="s">
        <v>1966</v>
      </c>
      <c r="E1900" s="3" t="str">
        <v>Brig-Glis</v>
      </c>
      <c r="G1900" s="19">
        <v>6265</v>
      </c>
      <c r="H1900" s="19" t="s">
        <v>4545</v>
      </c>
    </row>
    <row r="1901" spans="1:8" x14ac:dyDescent="0.2">
      <c r="A1901" s="3">
        <v>8880</v>
      </c>
      <c r="B1901" s="3" t="s">
        <v>2059</v>
      </c>
      <c r="C1901" s="3" t="s">
        <v>2059</v>
      </c>
      <c r="D1901" s="3" t="s">
        <v>1966</v>
      </c>
      <c r="E1901" s="3" t="str">
        <v>Eggerberg</v>
      </c>
      <c r="G1901" s="19">
        <v>6274</v>
      </c>
      <c r="H1901" s="19" t="s">
        <v>4546</v>
      </c>
    </row>
    <row r="1902" spans="1:8" x14ac:dyDescent="0.2">
      <c r="A1902" s="3">
        <v>8881</v>
      </c>
      <c r="B1902" s="3" t="s">
        <v>2060</v>
      </c>
      <c r="C1902" s="3" t="s">
        <v>2059</v>
      </c>
      <c r="D1902" s="3" t="s">
        <v>1966</v>
      </c>
      <c r="E1902" s="3" t="str">
        <v>Naters</v>
      </c>
      <c r="G1902" s="19">
        <v>6275</v>
      </c>
      <c r="H1902" s="19" t="s">
        <v>4546</v>
      </c>
    </row>
    <row r="1903" spans="1:8" x14ac:dyDescent="0.2">
      <c r="A1903" s="3">
        <v>8881</v>
      </c>
      <c r="B1903" s="3" t="s">
        <v>2061</v>
      </c>
      <c r="C1903" s="3" t="s">
        <v>2059</v>
      </c>
      <c r="D1903" s="3" t="s">
        <v>1966</v>
      </c>
      <c r="E1903" s="3" t="str">
        <v>Ried-Brig</v>
      </c>
      <c r="G1903" s="19">
        <v>6276</v>
      </c>
      <c r="H1903" s="19" t="s">
        <v>4546</v>
      </c>
    </row>
    <row r="1904" spans="1:8" x14ac:dyDescent="0.2">
      <c r="A1904" s="3">
        <v>8892</v>
      </c>
      <c r="B1904" s="3" t="s">
        <v>2062</v>
      </c>
      <c r="C1904" s="3" t="s">
        <v>2059</v>
      </c>
      <c r="D1904" s="3" t="s">
        <v>1966</v>
      </c>
      <c r="E1904" s="3" t="str">
        <v>Simplon</v>
      </c>
      <c r="G1904" s="19">
        <v>6277</v>
      </c>
      <c r="H1904" s="19" t="s">
        <v>4546</v>
      </c>
    </row>
    <row r="1905" spans="1:8" x14ac:dyDescent="0.2">
      <c r="A1905" s="3">
        <v>8873</v>
      </c>
      <c r="B1905" s="3" t="s">
        <v>2063</v>
      </c>
      <c r="C1905" s="3" t="s">
        <v>2063</v>
      </c>
      <c r="D1905" s="3" t="s">
        <v>1966</v>
      </c>
      <c r="E1905" s="3" t="str">
        <v>Termen</v>
      </c>
      <c r="G1905" s="19">
        <v>6280</v>
      </c>
      <c r="H1905" s="19" t="s">
        <v>4546</v>
      </c>
    </row>
    <row r="1906" spans="1:8" x14ac:dyDescent="0.2">
      <c r="A1906" s="3">
        <v>8717</v>
      </c>
      <c r="B1906" s="3" t="s">
        <v>2064</v>
      </c>
      <c r="C1906" s="3" t="s">
        <v>2065</v>
      </c>
      <c r="D1906" s="3" t="s">
        <v>1966</v>
      </c>
      <c r="E1906" s="3" t="str">
        <v>Zwischbergen</v>
      </c>
      <c r="G1906" s="19">
        <v>6283</v>
      </c>
      <c r="H1906" s="19" t="s">
        <v>4546</v>
      </c>
    </row>
    <row r="1907" spans="1:8" x14ac:dyDescent="0.2">
      <c r="A1907" s="3">
        <v>8722</v>
      </c>
      <c r="B1907" s="3" t="s">
        <v>2066</v>
      </c>
      <c r="C1907" s="3" t="s">
        <v>2066</v>
      </c>
      <c r="D1907" s="3" t="s">
        <v>1966</v>
      </c>
      <c r="E1907" s="3" t="str">
        <v>Ardon</v>
      </c>
      <c r="G1907" s="19">
        <v>6284</v>
      </c>
      <c r="H1907" s="19" t="s">
        <v>4546</v>
      </c>
    </row>
    <row r="1908" spans="1:8" x14ac:dyDescent="0.2">
      <c r="A1908" s="3">
        <v>8718</v>
      </c>
      <c r="B1908" s="3" t="s">
        <v>2067</v>
      </c>
      <c r="C1908" s="3" t="s">
        <v>2067</v>
      </c>
      <c r="D1908" s="3" t="s">
        <v>1966</v>
      </c>
      <c r="E1908" s="3" t="str">
        <v>Chamoson</v>
      </c>
      <c r="G1908" s="19">
        <v>6285</v>
      </c>
      <c r="H1908" s="19" t="s">
        <v>4546</v>
      </c>
    </row>
    <row r="1909" spans="1:8" x14ac:dyDescent="0.2">
      <c r="A1909" s="3">
        <v>8723</v>
      </c>
      <c r="B1909" s="3" t="s">
        <v>2068</v>
      </c>
      <c r="C1909" s="3" t="s">
        <v>2067</v>
      </c>
      <c r="D1909" s="3" t="s">
        <v>1966</v>
      </c>
      <c r="E1909" s="3" t="str">
        <v>Conthey</v>
      </c>
      <c r="G1909" s="19">
        <v>6286</v>
      </c>
      <c r="H1909" s="19" t="s">
        <v>4549</v>
      </c>
    </row>
    <row r="1910" spans="1:8" x14ac:dyDescent="0.2">
      <c r="A1910" s="3">
        <v>8723</v>
      </c>
      <c r="B1910" s="3" t="s">
        <v>2069</v>
      </c>
      <c r="C1910" s="3" t="s">
        <v>2067</v>
      </c>
      <c r="D1910" s="3" t="s">
        <v>1966</v>
      </c>
      <c r="E1910" s="3" t="str">
        <v>Nendaz</v>
      </c>
      <c r="G1910" s="19">
        <v>6287</v>
      </c>
      <c r="H1910" s="19" t="s">
        <v>4549</v>
      </c>
    </row>
    <row r="1911" spans="1:8" x14ac:dyDescent="0.2">
      <c r="A1911" s="3">
        <v>8866</v>
      </c>
      <c r="B1911" s="3" t="s">
        <v>2070</v>
      </c>
      <c r="C1911" s="3" t="s">
        <v>2067</v>
      </c>
      <c r="D1911" s="3" t="s">
        <v>1966</v>
      </c>
      <c r="E1911" s="3" t="str">
        <v>Vétroz</v>
      </c>
      <c r="G1911" s="19">
        <v>6288</v>
      </c>
      <c r="H1911" s="19" t="s">
        <v>4549</v>
      </c>
    </row>
    <row r="1912" spans="1:8" x14ac:dyDescent="0.2">
      <c r="A1912" s="3">
        <v>8872</v>
      </c>
      <c r="B1912" s="3" t="s">
        <v>2071</v>
      </c>
      <c r="C1912" s="3" t="s">
        <v>2071</v>
      </c>
      <c r="D1912" s="3" t="s">
        <v>1966</v>
      </c>
      <c r="E1912" s="3" t="str">
        <v>Bourg-Saint-Pierre</v>
      </c>
      <c r="G1912" s="19">
        <v>6289</v>
      </c>
      <c r="H1912" s="19" t="s">
        <v>4549</v>
      </c>
    </row>
    <row r="1913" spans="1:8" x14ac:dyDescent="0.2">
      <c r="A1913" s="3">
        <v>8716</v>
      </c>
      <c r="B1913" s="3" t="s">
        <v>2072</v>
      </c>
      <c r="C1913" s="3" t="s">
        <v>2072</v>
      </c>
      <c r="D1913" s="3" t="s">
        <v>1966</v>
      </c>
      <c r="E1913" s="3" t="str">
        <v>Liddes</v>
      </c>
      <c r="G1913" s="19">
        <v>6294</v>
      </c>
      <c r="H1913" s="19" t="s">
        <v>4549</v>
      </c>
    </row>
    <row r="1914" spans="1:8" x14ac:dyDescent="0.2">
      <c r="A1914" s="3">
        <v>8730</v>
      </c>
      <c r="B1914" s="3" t="s">
        <v>2073</v>
      </c>
      <c r="C1914" s="3" t="s">
        <v>2073</v>
      </c>
      <c r="D1914" s="3" t="s">
        <v>1966</v>
      </c>
      <c r="E1914" s="3" t="str">
        <v>Orsières</v>
      </c>
      <c r="G1914" s="19">
        <v>6295</v>
      </c>
      <c r="H1914" s="19" t="s">
        <v>4549</v>
      </c>
    </row>
    <row r="1915" spans="1:8" x14ac:dyDescent="0.2">
      <c r="A1915" s="3">
        <v>8640</v>
      </c>
      <c r="B1915" s="3" t="s">
        <v>2074</v>
      </c>
      <c r="C1915" s="3" t="s">
        <v>2075</v>
      </c>
      <c r="D1915" s="3" t="s">
        <v>1966</v>
      </c>
      <c r="E1915" s="3" t="str">
        <v>Sembrancher</v>
      </c>
      <c r="G1915" s="19">
        <v>6300</v>
      </c>
      <c r="H1915" s="19" t="s">
        <v>4546</v>
      </c>
    </row>
    <row r="1916" spans="1:8" x14ac:dyDescent="0.2">
      <c r="A1916" s="3">
        <v>8645</v>
      </c>
      <c r="B1916" s="3" t="s">
        <v>2076</v>
      </c>
      <c r="C1916" s="3" t="s">
        <v>2075</v>
      </c>
      <c r="D1916" s="3" t="s">
        <v>1966</v>
      </c>
      <c r="E1916" s="3" t="str">
        <v>Val de Bagnes</v>
      </c>
      <c r="G1916" s="19">
        <v>6312</v>
      </c>
      <c r="H1916" s="19" t="s">
        <v>4546</v>
      </c>
    </row>
    <row r="1917" spans="1:8" x14ac:dyDescent="0.2">
      <c r="A1917" s="3">
        <v>8646</v>
      </c>
      <c r="B1917" s="3" t="s">
        <v>2077</v>
      </c>
      <c r="C1917" s="3" t="s">
        <v>2075</v>
      </c>
      <c r="D1917" s="3" t="s">
        <v>1966</v>
      </c>
      <c r="E1917" s="3" t="str">
        <v>Bellwald</v>
      </c>
      <c r="G1917" s="19">
        <v>6313</v>
      </c>
      <c r="H1917" s="19" t="s">
        <v>4551</v>
      </c>
    </row>
    <row r="1918" spans="1:8" x14ac:dyDescent="0.2">
      <c r="A1918" s="3">
        <v>8715</v>
      </c>
      <c r="B1918" s="3" t="s">
        <v>2078</v>
      </c>
      <c r="C1918" s="3" t="s">
        <v>2075</v>
      </c>
      <c r="D1918" s="3" t="s">
        <v>1966</v>
      </c>
      <c r="E1918" s="3" t="str">
        <v>Binn</v>
      </c>
      <c r="G1918" s="19">
        <v>6314</v>
      </c>
      <c r="H1918" s="19" t="s">
        <v>4546</v>
      </c>
    </row>
    <row r="1919" spans="1:8" x14ac:dyDescent="0.2">
      <c r="A1919" s="3">
        <v>8725</v>
      </c>
      <c r="B1919" s="3" t="s">
        <v>2079</v>
      </c>
      <c r="C1919" s="3" t="s">
        <v>2080</v>
      </c>
      <c r="D1919" s="3" t="s">
        <v>1966</v>
      </c>
      <c r="E1919" s="3" t="str">
        <v>Ernen</v>
      </c>
      <c r="G1919" s="19">
        <v>6315</v>
      </c>
      <c r="H1919" s="19" t="s">
        <v>4546</v>
      </c>
    </row>
    <row r="1920" spans="1:8" x14ac:dyDescent="0.2">
      <c r="A1920" s="3">
        <v>8725</v>
      </c>
      <c r="B1920" s="3" t="s">
        <v>2081</v>
      </c>
      <c r="C1920" s="3" t="s">
        <v>2080</v>
      </c>
      <c r="D1920" s="3" t="s">
        <v>1966</v>
      </c>
      <c r="E1920" s="3" t="str">
        <v>Fiesch</v>
      </c>
      <c r="G1920" s="19">
        <v>6317</v>
      </c>
      <c r="H1920" s="19" t="s">
        <v>4546</v>
      </c>
    </row>
    <row r="1921" spans="1:8" x14ac:dyDescent="0.2">
      <c r="A1921" s="3">
        <v>8737</v>
      </c>
      <c r="B1921" s="3" t="s">
        <v>2080</v>
      </c>
      <c r="C1921" s="3" t="s">
        <v>2080</v>
      </c>
      <c r="D1921" s="3" t="s">
        <v>1966</v>
      </c>
      <c r="E1921" s="3" t="str">
        <v>Fieschertal</v>
      </c>
      <c r="G1921" s="19">
        <v>6318</v>
      </c>
      <c r="H1921" s="19" t="s">
        <v>4546</v>
      </c>
    </row>
    <row r="1922" spans="1:8" x14ac:dyDescent="0.2">
      <c r="A1922" s="3">
        <v>8738</v>
      </c>
      <c r="B1922" s="3" t="s">
        <v>2082</v>
      </c>
      <c r="C1922" s="3" t="s">
        <v>2080</v>
      </c>
      <c r="D1922" s="3" t="s">
        <v>1966</v>
      </c>
      <c r="E1922" s="3" t="str">
        <v>Lax</v>
      </c>
      <c r="G1922" s="19">
        <v>6319</v>
      </c>
      <c r="H1922" s="19" t="s">
        <v>4551</v>
      </c>
    </row>
    <row r="1923" spans="1:8" x14ac:dyDescent="0.2">
      <c r="A1923" s="3">
        <v>8739</v>
      </c>
      <c r="B1923" s="3" t="s">
        <v>2083</v>
      </c>
      <c r="C1923" s="3" t="s">
        <v>2080</v>
      </c>
      <c r="D1923" s="3" t="s">
        <v>1966</v>
      </c>
      <c r="E1923" s="3" t="str">
        <v>Obergoms</v>
      </c>
      <c r="G1923" s="19">
        <v>6330</v>
      </c>
      <c r="H1923" s="19" t="s">
        <v>4546</v>
      </c>
    </row>
    <row r="1924" spans="1:8" x14ac:dyDescent="0.2">
      <c r="A1924" s="3">
        <v>8638</v>
      </c>
      <c r="B1924" s="3" t="s">
        <v>2084</v>
      </c>
      <c r="C1924" s="3" t="s">
        <v>2085</v>
      </c>
      <c r="D1924" s="3" t="s">
        <v>1966</v>
      </c>
      <c r="E1924" s="3" t="str">
        <v>Goms</v>
      </c>
      <c r="G1924" s="19">
        <v>6331</v>
      </c>
      <c r="H1924" s="19" t="s">
        <v>4546</v>
      </c>
    </row>
    <row r="1925" spans="1:8" x14ac:dyDescent="0.2">
      <c r="A1925" s="3">
        <v>8727</v>
      </c>
      <c r="B1925" s="3" t="s">
        <v>2086</v>
      </c>
      <c r="C1925" s="3" t="s">
        <v>2085</v>
      </c>
      <c r="D1925" s="3" t="s">
        <v>1966</v>
      </c>
      <c r="E1925" s="3" t="str">
        <v>Ayent</v>
      </c>
      <c r="G1925" s="19">
        <v>6332</v>
      </c>
      <c r="H1925" s="19" t="s">
        <v>4546</v>
      </c>
    </row>
    <row r="1926" spans="1:8" x14ac:dyDescent="0.2">
      <c r="A1926" s="3">
        <v>8732</v>
      </c>
      <c r="B1926" s="3" t="s">
        <v>2087</v>
      </c>
      <c r="C1926" s="3" t="s">
        <v>2085</v>
      </c>
      <c r="D1926" s="3" t="s">
        <v>1966</v>
      </c>
      <c r="E1926" s="3" t="str">
        <v>Evolène</v>
      </c>
      <c r="G1926" s="19">
        <v>6333</v>
      </c>
      <c r="H1926" s="19" t="s">
        <v>4546</v>
      </c>
    </row>
    <row r="1927" spans="1:8" x14ac:dyDescent="0.2">
      <c r="A1927" s="3">
        <v>8733</v>
      </c>
      <c r="B1927" s="3" t="s">
        <v>2088</v>
      </c>
      <c r="C1927" s="3" t="s">
        <v>2085</v>
      </c>
      <c r="D1927" s="3" t="s">
        <v>1966</v>
      </c>
      <c r="E1927" s="3" t="str">
        <v>Hérémence</v>
      </c>
      <c r="G1927" s="19">
        <v>6340</v>
      </c>
      <c r="H1927" s="19" t="s">
        <v>4551</v>
      </c>
    </row>
    <row r="1928" spans="1:8" x14ac:dyDescent="0.2">
      <c r="A1928" s="3">
        <v>8734</v>
      </c>
      <c r="B1928" s="3" t="s">
        <v>2089</v>
      </c>
      <c r="C1928" s="3" t="s">
        <v>2085</v>
      </c>
      <c r="D1928" s="3" t="s">
        <v>1966</v>
      </c>
      <c r="E1928" s="3" t="str">
        <v>Saint-Martin (VS)</v>
      </c>
      <c r="G1928" s="19">
        <v>6343</v>
      </c>
      <c r="H1928" s="19" t="s">
        <v>4546</v>
      </c>
    </row>
    <row r="1929" spans="1:8" x14ac:dyDescent="0.2">
      <c r="A1929" s="3">
        <v>8735</v>
      </c>
      <c r="B1929" s="3" t="s">
        <v>2090</v>
      </c>
      <c r="C1929" s="3" t="s">
        <v>2085</v>
      </c>
      <c r="D1929" s="3" t="s">
        <v>1966</v>
      </c>
      <c r="E1929" s="3" t="str">
        <v>Vex</v>
      </c>
      <c r="G1929" s="19">
        <v>6344</v>
      </c>
      <c r="H1929" s="19" t="s">
        <v>4546</v>
      </c>
    </row>
    <row r="1930" spans="1:8" x14ac:dyDescent="0.2">
      <c r="A1930" s="3">
        <v>8735</v>
      </c>
      <c r="B1930" s="3" t="s">
        <v>2091</v>
      </c>
      <c r="C1930" s="3" t="s">
        <v>2085</v>
      </c>
      <c r="D1930" s="3" t="s">
        <v>1966</v>
      </c>
      <c r="E1930" s="3" t="str">
        <v>Mont-Noble</v>
      </c>
      <c r="G1930" s="19">
        <v>6345</v>
      </c>
      <c r="H1930" s="19" t="s">
        <v>4551</v>
      </c>
    </row>
    <row r="1931" spans="1:8" x14ac:dyDescent="0.2">
      <c r="A1931" s="3">
        <v>9642</v>
      </c>
      <c r="B1931" s="3" t="s">
        <v>2092</v>
      </c>
      <c r="C1931" s="3" t="s">
        <v>2092</v>
      </c>
      <c r="D1931" s="3" t="s">
        <v>1966</v>
      </c>
      <c r="E1931" s="3" t="str">
        <v>Agarn</v>
      </c>
      <c r="G1931" s="19">
        <v>6353</v>
      </c>
      <c r="H1931" s="19" t="s">
        <v>4546</v>
      </c>
    </row>
    <row r="1932" spans="1:8" x14ac:dyDescent="0.2">
      <c r="A1932" s="3">
        <v>9656</v>
      </c>
      <c r="B1932" s="3" t="s">
        <v>2093</v>
      </c>
      <c r="C1932" s="3" t="s">
        <v>2094</v>
      </c>
      <c r="D1932" s="3" t="s">
        <v>1966</v>
      </c>
      <c r="E1932" s="3" t="str">
        <v>Albinen</v>
      </c>
      <c r="G1932" s="19">
        <v>6354</v>
      </c>
      <c r="H1932" s="19" t="s">
        <v>4546</v>
      </c>
    </row>
    <row r="1933" spans="1:8" x14ac:dyDescent="0.2">
      <c r="A1933" s="3">
        <v>9657</v>
      </c>
      <c r="B1933" s="3" t="s">
        <v>2095</v>
      </c>
      <c r="C1933" s="3" t="s">
        <v>2094</v>
      </c>
      <c r="D1933" s="3" t="s">
        <v>1966</v>
      </c>
      <c r="E1933" s="3" t="str">
        <v>Ergisch</v>
      </c>
      <c r="G1933" s="19">
        <v>6356</v>
      </c>
      <c r="H1933" s="19" t="s">
        <v>4552</v>
      </c>
    </row>
    <row r="1934" spans="1:8" x14ac:dyDescent="0.2">
      <c r="A1934" s="3">
        <v>9658</v>
      </c>
      <c r="B1934" s="3" t="s">
        <v>2096</v>
      </c>
      <c r="C1934" s="3" t="s">
        <v>2094</v>
      </c>
      <c r="D1934" s="3" t="s">
        <v>1966</v>
      </c>
      <c r="E1934" s="3" t="str">
        <v>Inden</v>
      </c>
      <c r="G1934" s="19">
        <v>6362</v>
      </c>
      <c r="H1934" s="19" t="s">
        <v>4546</v>
      </c>
    </row>
    <row r="1935" spans="1:8" x14ac:dyDescent="0.2">
      <c r="A1935" s="3">
        <v>9643</v>
      </c>
      <c r="B1935" s="3" t="s">
        <v>2097</v>
      </c>
      <c r="C1935" s="3" t="s">
        <v>2098</v>
      </c>
      <c r="D1935" s="3" t="s">
        <v>1966</v>
      </c>
      <c r="E1935" s="3" t="str">
        <v>Leuk</v>
      </c>
      <c r="G1935" s="19">
        <v>6363</v>
      </c>
      <c r="H1935" s="19" t="s">
        <v>4546</v>
      </c>
    </row>
    <row r="1936" spans="1:8" x14ac:dyDescent="0.2">
      <c r="A1936" s="3">
        <v>9650</v>
      </c>
      <c r="B1936" s="3" t="s">
        <v>2098</v>
      </c>
      <c r="C1936" s="3" t="s">
        <v>2098</v>
      </c>
      <c r="D1936" s="3" t="s">
        <v>1966</v>
      </c>
      <c r="E1936" s="3" t="str">
        <v>Leukerbad</v>
      </c>
      <c r="G1936" s="19">
        <v>6365</v>
      </c>
      <c r="H1936" s="19" t="s">
        <v>4546</v>
      </c>
    </row>
    <row r="1937" spans="1:8" x14ac:dyDescent="0.2">
      <c r="A1937" s="3">
        <v>9651</v>
      </c>
      <c r="B1937" s="3" t="s">
        <v>2099</v>
      </c>
      <c r="C1937" s="3" t="s">
        <v>2098</v>
      </c>
      <c r="D1937" s="3" t="s">
        <v>1966</v>
      </c>
      <c r="E1937" s="3" t="str">
        <v>Oberems</v>
      </c>
      <c r="G1937" s="19">
        <v>6370</v>
      </c>
      <c r="H1937" s="19" t="s">
        <v>4546</v>
      </c>
    </row>
    <row r="1938" spans="1:8" x14ac:dyDescent="0.2">
      <c r="A1938" s="3">
        <v>9652</v>
      </c>
      <c r="B1938" s="3" t="s">
        <v>2100</v>
      </c>
      <c r="C1938" s="3" t="s">
        <v>2098</v>
      </c>
      <c r="D1938" s="3" t="s">
        <v>1966</v>
      </c>
      <c r="E1938" s="3" t="str">
        <v>Salgesch</v>
      </c>
      <c r="G1938" s="19">
        <v>6372</v>
      </c>
      <c r="H1938" s="19" t="s">
        <v>4546</v>
      </c>
    </row>
    <row r="1939" spans="1:8" x14ac:dyDescent="0.2">
      <c r="A1939" s="3">
        <v>9655</v>
      </c>
      <c r="B1939" s="3" t="s">
        <v>2101</v>
      </c>
      <c r="C1939" s="3" t="s">
        <v>2098</v>
      </c>
      <c r="D1939" s="3" t="s">
        <v>1966</v>
      </c>
      <c r="E1939" s="3" t="str">
        <v>Varen</v>
      </c>
      <c r="G1939" s="19">
        <v>6373</v>
      </c>
      <c r="H1939" s="19" t="s">
        <v>4546</v>
      </c>
    </row>
    <row r="1940" spans="1:8" x14ac:dyDescent="0.2">
      <c r="A1940" s="3">
        <v>9633</v>
      </c>
      <c r="B1940" s="3" t="s">
        <v>2102</v>
      </c>
      <c r="C1940" s="3" t="s">
        <v>2102</v>
      </c>
      <c r="D1940" s="3" t="s">
        <v>1966</v>
      </c>
      <c r="E1940" s="3" t="str">
        <v>Guttet-Feschel</v>
      </c>
      <c r="G1940" s="19">
        <v>6374</v>
      </c>
      <c r="H1940" s="19" t="s">
        <v>4546</v>
      </c>
    </row>
    <row r="1941" spans="1:8" x14ac:dyDescent="0.2">
      <c r="A1941" s="3">
        <v>9633</v>
      </c>
      <c r="B1941" s="3" t="s">
        <v>2103</v>
      </c>
      <c r="C1941" s="3" t="s">
        <v>2102</v>
      </c>
      <c r="D1941" s="3" t="s">
        <v>1966</v>
      </c>
      <c r="E1941" s="3" t="str">
        <v>Gampel-Bratsch</v>
      </c>
      <c r="G1941" s="19">
        <v>6375</v>
      </c>
      <c r="H1941" s="19" t="s">
        <v>4553</v>
      </c>
    </row>
    <row r="1942" spans="1:8" x14ac:dyDescent="0.2">
      <c r="A1942" s="3">
        <v>9620</v>
      </c>
      <c r="B1942" s="3" t="s">
        <v>2104</v>
      </c>
      <c r="C1942" s="3" t="s">
        <v>2104</v>
      </c>
      <c r="D1942" s="3" t="s">
        <v>1966</v>
      </c>
      <c r="E1942" s="3" t="str">
        <v>Turtmann-Unterems</v>
      </c>
      <c r="G1942" s="19">
        <v>6376</v>
      </c>
      <c r="H1942" s="19" t="s">
        <v>4553</v>
      </c>
    </row>
    <row r="1943" spans="1:8" x14ac:dyDescent="0.2">
      <c r="A1943" s="3">
        <v>9621</v>
      </c>
      <c r="B1943" s="3" t="s">
        <v>2105</v>
      </c>
      <c r="C1943" s="3" t="s">
        <v>2105</v>
      </c>
      <c r="D1943" s="3" t="s">
        <v>1966</v>
      </c>
      <c r="E1943" s="3" t="str">
        <v>Bovernier</v>
      </c>
      <c r="G1943" s="19">
        <v>6377</v>
      </c>
      <c r="H1943" s="19" t="s">
        <v>4553</v>
      </c>
    </row>
    <row r="1944" spans="1:8" x14ac:dyDescent="0.2">
      <c r="A1944" s="3">
        <v>9114</v>
      </c>
      <c r="B1944" s="3" t="s">
        <v>2106</v>
      </c>
      <c r="C1944" s="3" t="s">
        <v>2107</v>
      </c>
      <c r="D1944" s="3" t="s">
        <v>1966</v>
      </c>
      <c r="E1944" s="3" t="str">
        <v>Fully</v>
      </c>
      <c r="G1944" s="19">
        <v>6382</v>
      </c>
      <c r="H1944" s="19" t="s">
        <v>4546</v>
      </c>
    </row>
    <row r="1945" spans="1:8" x14ac:dyDescent="0.2">
      <c r="A1945" s="3">
        <v>9115</v>
      </c>
      <c r="B1945" s="3" t="s">
        <v>2108</v>
      </c>
      <c r="C1945" s="3" t="s">
        <v>2107</v>
      </c>
      <c r="D1945" s="3" t="s">
        <v>1966</v>
      </c>
      <c r="E1945" s="3" t="str">
        <v>Isérables</v>
      </c>
      <c r="G1945" s="19">
        <v>6383</v>
      </c>
      <c r="H1945" s="19" t="s">
        <v>4546</v>
      </c>
    </row>
    <row r="1946" spans="1:8" x14ac:dyDescent="0.2">
      <c r="A1946" s="3">
        <v>9122</v>
      </c>
      <c r="B1946" s="3" t="s">
        <v>2109</v>
      </c>
      <c r="C1946" s="3" t="s">
        <v>2107</v>
      </c>
      <c r="D1946" s="3" t="s">
        <v>1966</v>
      </c>
      <c r="E1946" s="3" t="str">
        <v>Leytron</v>
      </c>
      <c r="G1946" s="19">
        <v>6386</v>
      </c>
      <c r="H1946" s="19" t="s">
        <v>4553</v>
      </c>
    </row>
    <row r="1947" spans="1:8" x14ac:dyDescent="0.2">
      <c r="A1947" s="3">
        <v>9122</v>
      </c>
      <c r="B1947" s="3" t="s">
        <v>2110</v>
      </c>
      <c r="C1947" s="3" t="s">
        <v>2107</v>
      </c>
      <c r="D1947" s="3" t="s">
        <v>1966</v>
      </c>
      <c r="E1947" s="3" t="str">
        <v>Martigny</v>
      </c>
      <c r="G1947" s="19">
        <v>6387</v>
      </c>
      <c r="H1947" s="19" t="s">
        <v>4552</v>
      </c>
    </row>
    <row r="1948" spans="1:8" x14ac:dyDescent="0.2">
      <c r="A1948" s="3">
        <v>9123</v>
      </c>
      <c r="B1948" s="3" t="s">
        <v>2111</v>
      </c>
      <c r="C1948" s="3" t="s">
        <v>2107</v>
      </c>
      <c r="D1948" s="3" t="s">
        <v>1966</v>
      </c>
      <c r="E1948" s="3" t="str">
        <v>Martigny-Combe</v>
      </c>
      <c r="G1948" s="19">
        <v>6388</v>
      </c>
      <c r="H1948" s="19" t="s">
        <v>4546</v>
      </c>
    </row>
    <row r="1949" spans="1:8" x14ac:dyDescent="0.2">
      <c r="A1949" s="3">
        <v>9125</v>
      </c>
      <c r="B1949" s="3" t="s">
        <v>2112</v>
      </c>
      <c r="C1949" s="3" t="s">
        <v>2107</v>
      </c>
      <c r="D1949" s="3" t="s">
        <v>1966</v>
      </c>
      <c r="E1949" s="3" t="str">
        <v>Riddes</v>
      </c>
      <c r="G1949" s="19">
        <v>6390</v>
      </c>
      <c r="H1949" s="19" t="s">
        <v>4552</v>
      </c>
    </row>
    <row r="1950" spans="1:8" x14ac:dyDescent="0.2">
      <c r="A1950" s="3">
        <v>9126</v>
      </c>
      <c r="B1950" s="3" t="s">
        <v>2113</v>
      </c>
      <c r="C1950" s="3" t="s">
        <v>2107</v>
      </c>
      <c r="D1950" s="3" t="s">
        <v>1966</v>
      </c>
      <c r="E1950" s="3" t="str">
        <v>Saillon</v>
      </c>
      <c r="G1950" s="19">
        <v>6402</v>
      </c>
      <c r="H1950" s="19" t="s">
        <v>4546</v>
      </c>
    </row>
    <row r="1951" spans="1:8" x14ac:dyDescent="0.2">
      <c r="A1951" s="3">
        <v>9127</v>
      </c>
      <c r="B1951" s="3" t="s">
        <v>2114</v>
      </c>
      <c r="C1951" s="3" t="s">
        <v>2107</v>
      </c>
      <c r="D1951" s="3" t="s">
        <v>1966</v>
      </c>
      <c r="E1951" s="3" t="str">
        <v>Saxon</v>
      </c>
      <c r="G1951" s="19">
        <v>6403</v>
      </c>
      <c r="H1951" s="19" t="s">
        <v>4546</v>
      </c>
    </row>
    <row r="1952" spans="1:8" x14ac:dyDescent="0.2">
      <c r="A1952" s="3">
        <v>8726</v>
      </c>
      <c r="B1952" s="3" t="s">
        <v>2115</v>
      </c>
      <c r="C1952" s="3" t="s">
        <v>2116</v>
      </c>
      <c r="D1952" s="3" t="s">
        <v>1966</v>
      </c>
      <c r="E1952" s="3" t="str">
        <v>Trient</v>
      </c>
      <c r="G1952" s="19">
        <v>6404</v>
      </c>
      <c r="H1952" s="19" t="s">
        <v>4546</v>
      </c>
    </row>
    <row r="1953" spans="1:8" x14ac:dyDescent="0.2">
      <c r="A1953" s="3">
        <v>9622</v>
      </c>
      <c r="B1953" s="3" t="s">
        <v>2117</v>
      </c>
      <c r="C1953" s="3" t="s">
        <v>2116</v>
      </c>
      <c r="D1953" s="3" t="s">
        <v>1966</v>
      </c>
      <c r="E1953" s="3" t="str">
        <v>Champéry</v>
      </c>
      <c r="G1953" s="19">
        <v>6405</v>
      </c>
      <c r="H1953" s="19" t="s">
        <v>4546</v>
      </c>
    </row>
    <row r="1954" spans="1:8" x14ac:dyDescent="0.2">
      <c r="A1954" s="3">
        <v>9630</v>
      </c>
      <c r="B1954" s="3" t="s">
        <v>2116</v>
      </c>
      <c r="C1954" s="3" t="s">
        <v>2116</v>
      </c>
      <c r="D1954" s="3" t="s">
        <v>1966</v>
      </c>
      <c r="E1954" s="3" t="str">
        <v>Collombey-Muraz</v>
      </c>
      <c r="G1954" s="19">
        <v>6410</v>
      </c>
      <c r="H1954" s="19" t="s">
        <v>4553</v>
      </c>
    </row>
    <row r="1955" spans="1:8" x14ac:dyDescent="0.2">
      <c r="A1955" s="3">
        <v>9631</v>
      </c>
      <c r="B1955" s="3" t="s">
        <v>2118</v>
      </c>
      <c r="C1955" s="3" t="s">
        <v>2116</v>
      </c>
      <c r="D1955" s="3" t="s">
        <v>1966</v>
      </c>
      <c r="E1955" s="3" t="str">
        <v>Monthey</v>
      </c>
      <c r="G1955" s="19">
        <v>6414</v>
      </c>
      <c r="H1955" s="19" t="s">
        <v>4553</v>
      </c>
    </row>
    <row r="1956" spans="1:8" x14ac:dyDescent="0.2">
      <c r="A1956" s="3">
        <v>9500</v>
      </c>
      <c r="B1956" s="3" t="s">
        <v>2119</v>
      </c>
      <c r="C1956" s="3" t="s">
        <v>2120</v>
      </c>
      <c r="D1956" s="3" t="s">
        <v>1966</v>
      </c>
      <c r="E1956" s="3" t="str">
        <v>Port-Valais</v>
      </c>
      <c r="G1956" s="19">
        <v>6415</v>
      </c>
      <c r="H1956" s="19" t="s">
        <v>4546</v>
      </c>
    </row>
    <row r="1957" spans="1:8" x14ac:dyDescent="0.2">
      <c r="A1957" s="3">
        <v>9533</v>
      </c>
      <c r="B1957" s="3" t="s">
        <v>2121</v>
      </c>
      <c r="C1957" s="3" t="s">
        <v>2120</v>
      </c>
      <c r="D1957" s="3" t="s">
        <v>1966</v>
      </c>
      <c r="E1957" s="3" t="str">
        <v>Saint-Gingolph</v>
      </c>
      <c r="G1957" s="19">
        <v>6416</v>
      </c>
      <c r="H1957" s="19" t="s">
        <v>4553</v>
      </c>
    </row>
    <row r="1958" spans="1:8" x14ac:dyDescent="0.2">
      <c r="A1958" s="3">
        <v>9533</v>
      </c>
      <c r="B1958" s="3" t="s">
        <v>2122</v>
      </c>
      <c r="C1958" s="3" t="s">
        <v>2120</v>
      </c>
      <c r="D1958" s="3" t="s">
        <v>1966</v>
      </c>
      <c r="E1958" s="3" t="str">
        <v>Troistorrents</v>
      </c>
      <c r="G1958" s="19">
        <v>6417</v>
      </c>
      <c r="H1958" s="19" t="s">
        <v>4553</v>
      </c>
    </row>
    <row r="1959" spans="1:8" x14ac:dyDescent="0.2">
      <c r="A1959" s="3">
        <v>9534</v>
      </c>
      <c r="B1959" s="3" t="s">
        <v>2123</v>
      </c>
      <c r="C1959" s="3" t="s">
        <v>2120</v>
      </c>
      <c r="D1959" s="3" t="s">
        <v>1966</v>
      </c>
      <c r="E1959" s="3" t="str">
        <v>Val-d'Illiez</v>
      </c>
      <c r="G1959" s="19">
        <v>6418</v>
      </c>
      <c r="H1959" s="19" t="s">
        <v>4553</v>
      </c>
    </row>
    <row r="1960" spans="1:8" x14ac:dyDescent="0.2">
      <c r="A1960" s="3">
        <v>9602</v>
      </c>
      <c r="B1960" s="3" t="s">
        <v>2124</v>
      </c>
      <c r="C1960" s="3" t="s">
        <v>2120</v>
      </c>
      <c r="D1960" s="3" t="s">
        <v>1966</v>
      </c>
      <c r="E1960" s="3" t="str">
        <v>Vionnaz</v>
      </c>
      <c r="G1960" s="19">
        <v>6422</v>
      </c>
      <c r="H1960" s="19" t="s">
        <v>4553</v>
      </c>
    </row>
    <row r="1961" spans="1:8" x14ac:dyDescent="0.2">
      <c r="A1961" s="3">
        <v>9602</v>
      </c>
      <c r="B1961" s="3" t="s">
        <v>2125</v>
      </c>
      <c r="C1961" s="3" t="s">
        <v>2120</v>
      </c>
      <c r="D1961" s="3" t="s">
        <v>1966</v>
      </c>
      <c r="E1961" s="3" t="str">
        <v>Vouvry</v>
      </c>
      <c r="G1961" s="19">
        <v>6423</v>
      </c>
      <c r="H1961" s="19" t="s">
        <v>4553</v>
      </c>
    </row>
    <row r="1962" spans="1:8" x14ac:dyDescent="0.2">
      <c r="A1962" s="3">
        <v>9601</v>
      </c>
      <c r="B1962" s="3" t="s">
        <v>2126</v>
      </c>
      <c r="C1962" s="3" t="s">
        <v>2127</v>
      </c>
      <c r="D1962" s="3" t="s">
        <v>1966</v>
      </c>
      <c r="E1962" s="3" t="str">
        <v>Bister</v>
      </c>
      <c r="G1962" s="19">
        <v>6424</v>
      </c>
      <c r="H1962" s="19" t="s">
        <v>4553</v>
      </c>
    </row>
    <row r="1963" spans="1:8" x14ac:dyDescent="0.2">
      <c r="A1963" s="3">
        <v>9604</v>
      </c>
      <c r="B1963" s="3" t="s">
        <v>2127</v>
      </c>
      <c r="C1963" s="3" t="s">
        <v>2127</v>
      </c>
      <c r="D1963" s="3" t="s">
        <v>1966</v>
      </c>
      <c r="E1963" s="3" t="str">
        <v>Bitsch</v>
      </c>
      <c r="G1963" s="19">
        <v>6430</v>
      </c>
      <c r="H1963" s="19" t="s">
        <v>4553</v>
      </c>
    </row>
    <row r="1964" spans="1:8" x14ac:dyDescent="0.2">
      <c r="A1964" s="3">
        <v>9604</v>
      </c>
      <c r="B1964" s="3" t="s">
        <v>2128</v>
      </c>
      <c r="C1964" s="3" t="s">
        <v>2127</v>
      </c>
      <c r="D1964" s="3" t="s">
        <v>1966</v>
      </c>
      <c r="E1964" s="3" t="str">
        <v>Grengiols</v>
      </c>
      <c r="G1964" s="19">
        <v>6432</v>
      </c>
      <c r="H1964" s="19" t="s">
        <v>4553</v>
      </c>
    </row>
    <row r="1965" spans="1:8" x14ac:dyDescent="0.2">
      <c r="A1965" s="3">
        <v>9607</v>
      </c>
      <c r="B1965" s="3" t="s">
        <v>2129</v>
      </c>
      <c r="C1965" s="3" t="s">
        <v>2129</v>
      </c>
      <c r="D1965" s="3" t="s">
        <v>1966</v>
      </c>
      <c r="E1965" s="3" t="str">
        <v>Riederalp</v>
      </c>
      <c r="G1965" s="19">
        <v>6433</v>
      </c>
      <c r="H1965" s="19" t="s">
        <v>4552</v>
      </c>
    </row>
    <row r="1966" spans="1:8" x14ac:dyDescent="0.2">
      <c r="A1966" s="3">
        <v>9612</v>
      </c>
      <c r="B1966" s="3" t="s">
        <v>2130</v>
      </c>
      <c r="C1966" s="3" t="s">
        <v>2129</v>
      </c>
      <c r="D1966" s="3" t="s">
        <v>1966</v>
      </c>
      <c r="E1966" s="3" t="str">
        <v>Ausserberg</v>
      </c>
      <c r="G1966" s="19">
        <v>6434</v>
      </c>
      <c r="H1966" s="19" t="s">
        <v>4553</v>
      </c>
    </row>
    <row r="1967" spans="1:8" x14ac:dyDescent="0.2">
      <c r="A1967" s="3">
        <v>9613</v>
      </c>
      <c r="B1967" s="3" t="s">
        <v>2131</v>
      </c>
      <c r="C1967" s="3" t="s">
        <v>2129</v>
      </c>
      <c r="D1967" s="3" t="s">
        <v>1966</v>
      </c>
      <c r="E1967" s="3" t="str">
        <v>Blatten</v>
      </c>
      <c r="G1967" s="19">
        <v>6436</v>
      </c>
      <c r="H1967" s="19" t="s">
        <v>4553</v>
      </c>
    </row>
    <row r="1968" spans="1:8" x14ac:dyDescent="0.2">
      <c r="A1968" s="3">
        <v>9614</v>
      </c>
      <c r="B1968" s="3" t="s">
        <v>2132</v>
      </c>
      <c r="C1968" s="3" t="s">
        <v>2129</v>
      </c>
      <c r="D1968" s="3" t="s">
        <v>1966</v>
      </c>
      <c r="E1968" s="3" t="str">
        <v>Bürchen</v>
      </c>
      <c r="G1968" s="19">
        <v>6438</v>
      </c>
      <c r="H1968" s="19" t="s">
        <v>4553</v>
      </c>
    </row>
    <row r="1969" spans="1:8" x14ac:dyDescent="0.2">
      <c r="A1969" s="3">
        <v>9606</v>
      </c>
      <c r="B1969" s="3" t="s">
        <v>2133</v>
      </c>
      <c r="C1969" s="3" t="s">
        <v>2134</v>
      </c>
      <c r="D1969" s="3" t="s">
        <v>1966</v>
      </c>
      <c r="E1969" s="3" t="str">
        <v>Eischoll</v>
      </c>
      <c r="G1969" s="19">
        <v>6440</v>
      </c>
      <c r="H1969" s="19" t="s">
        <v>4553</v>
      </c>
    </row>
    <row r="1970" spans="1:8" x14ac:dyDescent="0.2">
      <c r="A1970" s="3">
        <v>9608</v>
      </c>
      <c r="B1970" s="3" t="s">
        <v>2135</v>
      </c>
      <c r="C1970" s="3" t="s">
        <v>2134</v>
      </c>
      <c r="D1970" s="3" t="s">
        <v>1966</v>
      </c>
      <c r="E1970" s="3" t="str">
        <v>Ferden</v>
      </c>
      <c r="G1970" s="19">
        <v>6441</v>
      </c>
      <c r="H1970" s="19" t="s">
        <v>4553</v>
      </c>
    </row>
    <row r="1971" spans="1:8" x14ac:dyDescent="0.2">
      <c r="A1971" s="3">
        <v>9615</v>
      </c>
      <c r="B1971" s="3" t="s">
        <v>2136</v>
      </c>
      <c r="C1971" s="3" t="s">
        <v>2134</v>
      </c>
      <c r="D1971" s="3" t="s">
        <v>1966</v>
      </c>
      <c r="E1971" s="3" t="str">
        <v>Kippel</v>
      </c>
      <c r="G1971" s="19">
        <v>6442</v>
      </c>
      <c r="H1971" s="19" t="s">
        <v>4553</v>
      </c>
    </row>
    <row r="1972" spans="1:8" x14ac:dyDescent="0.2">
      <c r="A1972" s="3">
        <v>9113</v>
      </c>
      <c r="B1972" s="3" t="s">
        <v>2137</v>
      </c>
      <c r="C1972" s="3" t="s">
        <v>2137</v>
      </c>
      <c r="D1972" s="3" t="s">
        <v>1966</v>
      </c>
      <c r="E1972" s="3" t="str">
        <v>Niedergesteln</v>
      </c>
      <c r="G1972" s="19">
        <v>6443</v>
      </c>
      <c r="H1972" s="19" t="s">
        <v>4553</v>
      </c>
    </row>
    <row r="1973" spans="1:8" x14ac:dyDescent="0.2">
      <c r="A1973" s="3">
        <v>9116</v>
      </c>
      <c r="B1973" s="3" t="s">
        <v>2138</v>
      </c>
      <c r="C1973" s="3" t="s">
        <v>2137</v>
      </c>
      <c r="D1973" s="3" t="s">
        <v>1966</v>
      </c>
      <c r="E1973" s="3" t="str">
        <v>Raron</v>
      </c>
      <c r="G1973" s="19">
        <v>6452</v>
      </c>
      <c r="H1973" s="19" t="s">
        <v>4553</v>
      </c>
    </row>
    <row r="1974" spans="1:8" x14ac:dyDescent="0.2">
      <c r="A1974" s="3">
        <v>9230</v>
      </c>
      <c r="B1974" s="3" t="s">
        <v>2139</v>
      </c>
      <c r="C1974" s="3" t="s">
        <v>2139</v>
      </c>
      <c r="D1974" s="3" t="s">
        <v>1966</v>
      </c>
      <c r="E1974" s="3" t="str">
        <v>Unterbäch</v>
      </c>
      <c r="G1974" s="19">
        <v>6454</v>
      </c>
      <c r="H1974" s="19" t="s">
        <v>4553</v>
      </c>
    </row>
    <row r="1975" spans="1:8" x14ac:dyDescent="0.2">
      <c r="A1975" s="3">
        <v>9231</v>
      </c>
      <c r="B1975" s="3" t="s">
        <v>2140</v>
      </c>
      <c r="C1975" s="3" t="s">
        <v>2139</v>
      </c>
      <c r="D1975" s="3" t="s">
        <v>1966</v>
      </c>
      <c r="E1975" s="3" t="str">
        <v>Wiler (Lötschen)</v>
      </c>
      <c r="G1975" s="19">
        <v>6460</v>
      </c>
      <c r="H1975" s="19" t="s">
        <v>4553</v>
      </c>
    </row>
    <row r="1976" spans="1:8" x14ac:dyDescent="0.2">
      <c r="A1976" s="3">
        <v>9243</v>
      </c>
      <c r="B1976" s="3" t="s">
        <v>2141</v>
      </c>
      <c r="C1976" s="3" t="s">
        <v>2141</v>
      </c>
      <c r="D1976" s="3" t="s">
        <v>1966</v>
      </c>
      <c r="E1976" s="3" t="str">
        <v>Mörel-Filet</v>
      </c>
      <c r="G1976" s="19">
        <v>6461</v>
      </c>
      <c r="H1976" s="19" t="s">
        <v>4553</v>
      </c>
    </row>
    <row r="1977" spans="1:8" x14ac:dyDescent="0.2">
      <c r="A1977" s="3">
        <v>9532</v>
      </c>
      <c r="B1977" s="3" t="s">
        <v>2142</v>
      </c>
      <c r="C1977" s="3" t="s">
        <v>2141</v>
      </c>
      <c r="D1977" s="3" t="s">
        <v>1966</v>
      </c>
      <c r="E1977" s="3" t="str">
        <v>Steg-Hohtenn</v>
      </c>
      <c r="G1977" s="19">
        <v>6462</v>
      </c>
      <c r="H1977" s="19" t="s">
        <v>4553</v>
      </c>
    </row>
    <row r="1978" spans="1:8" x14ac:dyDescent="0.2">
      <c r="A1978" s="3">
        <v>9536</v>
      </c>
      <c r="B1978" s="3" t="s">
        <v>2143</v>
      </c>
      <c r="C1978" s="3" t="s">
        <v>2141</v>
      </c>
      <c r="D1978" s="3" t="s">
        <v>1966</v>
      </c>
      <c r="E1978" s="3" t="str">
        <v>Bettmeralp</v>
      </c>
      <c r="G1978" s="19">
        <v>6463</v>
      </c>
      <c r="H1978" s="19" t="s">
        <v>4553</v>
      </c>
    </row>
    <row r="1979" spans="1:8" x14ac:dyDescent="0.2">
      <c r="A1979" s="3">
        <v>9604</v>
      </c>
      <c r="B1979" s="3" t="s">
        <v>2144</v>
      </c>
      <c r="C1979" s="3" t="s">
        <v>2141</v>
      </c>
      <c r="D1979" s="3" t="s">
        <v>1966</v>
      </c>
      <c r="E1979" s="3" t="str">
        <v>Collonges</v>
      </c>
      <c r="G1979" s="19">
        <v>6464</v>
      </c>
      <c r="H1979" s="19" t="s">
        <v>4553</v>
      </c>
    </row>
    <row r="1980" spans="1:8" x14ac:dyDescent="0.2">
      <c r="A1980" s="3">
        <v>9240</v>
      </c>
      <c r="B1980" s="3" t="s">
        <v>2145</v>
      </c>
      <c r="C1980" s="3" t="s">
        <v>2146</v>
      </c>
      <c r="D1980" s="3" t="s">
        <v>1966</v>
      </c>
      <c r="E1980" s="3" t="str">
        <v>Dorénaz</v>
      </c>
      <c r="G1980" s="19">
        <v>6465</v>
      </c>
      <c r="H1980" s="19" t="s">
        <v>4553</v>
      </c>
    </row>
    <row r="1981" spans="1:8" x14ac:dyDescent="0.2">
      <c r="A1981" s="3">
        <v>9242</v>
      </c>
      <c r="B1981" s="3" t="s">
        <v>2146</v>
      </c>
      <c r="C1981" s="3" t="s">
        <v>2146</v>
      </c>
      <c r="D1981" s="3" t="s">
        <v>1966</v>
      </c>
      <c r="E1981" s="3" t="str">
        <v>Evionnaz</v>
      </c>
      <c r="G1981" s="19">
        <v>6466</v>
      </c>
      <c r="H1981" s="19" t="s">
        <v>4553</v>
      </c>
    </row>
    <row r="1982" spans="1:8" x14ac:dyDescent="0.2">
      <c r="A1982" s="3">
        <v>9248</v>
      </c>
      <c r="B1982" s="3" t="s">
        <v>2147</v>
      </c>
      <c r="C1982" s="3" t="s">
        <v>2146</v>
      </c>
      <c r="D1982" s="3" t="s">
        <v>1966</v>
      </c>
      <c r="E1982" s="3" t="str">
        <v>Finhaut</v>
      </c>
      <c r="G1982" s="19">
        <v>6467</v>
      </c>
      <c r="H1982" s="19" t="s">
        <v>4553</v>
      </c>
    </row>
    <row r="1983" spans="1:8" x14ac:dyDescent="0.2">
      <c r="A1983" s="3">
        <v>9240</v>
      </c>
      <c r="B1983" s="3" t="s">
        <v>2148</v>
      </c>
      <c r="C1983" s="3" t="s">
        <v>2148</v>
      </c>
      <c r="D1983" s="3" t="s">
        <v>1966</v>
      </c>
      <c r="E1983" s="3" t="str">
        <v>Massongex</v>
      </c>
      <c r="G1983" s="19">
        <v>6468</v>
      </c>
      <c r="H1983" s="19" t="s">
        <v>4553</v>
      </c>
    </row>
    <row r="1984" spans="1:8" x14ac:dyDescent="0.2">
      <c r="A1984" s="3">
        <v>9244</v>
      </c>
      <c r="B1984" s="3" t="s">
        <v>2149</v>
      </c>
      <c r="C1984" s="3" t="s">
        <v>2148</v>
      </c>
      <c r="D1984" s="3" t="s">
        <v>1966</v>
      </c>
      <c r="E1984" s="3" t="str">
        <v>Saint-Maurice</v>
      </c>
      <c r="G1984" s="19">
        <v>6469</v>
      </c>
      <c r="H1984" s="19" t="s">
        <v>4553</v>
      </c>
    </row>
    <row r="1985" spans="1:8" x14ac:dyDescent="0.2">
      <c r="A1985" s="3">
        <v>9247</v>
      </c>
      <c r="B1985" s="3" t="s">
        <v>2150</v>
      </c>
      <c r="C1985" s="3" t="s">
        <v>2148</v>
      </c>
      <c r="D1985" s="3" t="s">
        <v>1966</v>
      </c>
      <c r="E1985" s="3" t="str">
        <v>Salvan</v>
      </c>
      <c r="G1985" s="19">
        <v>6472</v>
      </c>
      <c r="H1985" s="19" t="s">
        <v>4553</v>
      </c>
    </row>
    <row r="1986" spans="1:8" x14ac:dyDescent="0.2">
      <c r="A1986" s="3">
        <v>9249</v>
      </c>
      <c r="B1986" s="3" t="s">
        <v>2151</v>
      </c>
      <c r="C1986" s="3" t="s">
        <v>2148</v>
      </c>
      <c r="D1986" s="3" t="s">
        <v>1966</v>
      </c>
      <c r="E1986" s="3" t="str">
        <v>Vernayaz</v>
      </c>
      <c r="G1986" s="19">
        <v>6473</v>
      </c>
      <c r="H1986" s="19" t="s">
        <v>4553</v>
      </c>
    </row>
    <row r="1987" spans="1:8" x14ac:dyDescent="0.2">
      <c r="A1987" s="3">
        <v>9249</v>
      </c>
      <c r="B1987" s="3" t="s">
        <v>2152</v>
      </c>
      <c r="C1987" s="3" t="s">
        <v>2148</v>
      </c>
      <c r="D1987" s="3" t="s">
        <v>1966</v>
      </c>
      <c r="E1987" s="3" t="str">
        <v>Vérossaz</v>
      </c>
      <c r="G1987" s="19">
        <v>6474</v>
      </c>
      <c r="H1987" s="19" t="s">
        <v>4553</v>
      </c>
    </row>
    <row r="1988" spans="1:8" x14ac:dyDescent="0.2">
      <c r="A1988" s="3">
        <v>9249</v>
      </c>
      <c r="B1988" s="3" t="s">
        <v>2153</v>
      </c>
      <c r="C1988" s="3" t="s">
        <v>2148</v>
      </c>
      <c r="D1988" s="3" t="s">
        <v>1966</v>
      </c>
      <c r="E1988" s="3" t="str">
        <v>Chalais</v>
      </c>
      <c r="G1988" s="19">
        <v>6475</v>
      </c>
      <c r="H1988" s="19" t="s">
        <v>4553</v>
      </c>
    </row>
    <row r="1989" spans="1:8" x14ac:dyDescent="0.2">
      <c r="A1989" s="3">
        <v>9246</v>
      </c>
      <c r="B1989" s="3" t="s">
        <v>2154</v>
      </c>
      <c r="C1989" s="3" t="s">
        <v>2154</v>
      </c>
      <c r="D1989" s="3" t="s">
        <v>1966</v>
      </c>
      <c r="E1989" s="3" t="str">
        <v>Chippis</v>
      </c>
      <c r="G1989" s="19">
        <v>6476</v>
      </c>
      <c r="H1989" s="19" t="s">
        <v>4553</v>
      </c>
    </row>
    <row r="1990" spans="1:8" x14ac:dyDescent="0.2">
      <c r="A1990" s="3">
        <v>9525</v>
      </c>
      <c r="B1990" s="3" t="s">
        <v>2155</v>
      </c>
      <c r="C1990" s="3" t="s">
        <v>2156</v>
      </c>
      <c r="D1990" s="3" t="s">
        <v>1966</v>
      </c>
      <c r="E1990" s="3" t="str">
        <v>Grône</v>
      </c>
      <c r="G1990" s="19">
        <v>6482</v>
      </c>
      <c r="H1990" s="19" t="s">
        <v>4553</v>
      </c>
    </row>
    <row r="1991" spans="1:8" x14ac:dyDescent="0.2">
      <c r="A1991" s="3">
        <v>9526</v>
      </c>
      <c r="B1991" s="3" t="s">
        <v>2157</v>
      </c>
      <c r="C1991" s="3" t="s">
        <v>2156</v>
      </c>
      <c r="D1991" s="3" t="s">
        <v>1966</v>
      </c>
      <c r="E1991" s="3" t="str">
        <v>Icogne</v>
      </c>
      <c r="G1991" s="19">
        <v>6484</v>
      </c>
      <c r="H1991" s="19" t="s">
        <v>4552</v>
      </c>
    </row>
    <row r="1992" spans="1:8" x14ac:dyDescent="0.2">
      <c r="A1992" s="3">
        <v>9527</v>
      </c>
      <c r="B1992" s="3" t="s">
        <v>2156</v>
      </c>
      <c r="C1992" s="3" t="s">
        <v>2156</v>
      </c>
      <c r="D1992" s="3" t="s">
        <v>1966</v>
      </c>
      <c r="E1992" s="3" t="str">
        <v>Lens</v>
      </c>
      <c r="G1992" s="19">
        <v>6485</v>
      </c>
      <c r="H1992" s="19" t="s">
        <v>4552</v>
      </c>
    </row>
    <row r="1993" spans="1:8" x14ac:dyDescent="0.2">
      <c r="A1993" s="3">
        <v>9203</v>
      </c>
      <c r="B1993" s="3" t="s">
        <v>2158</v>
      </c>
      <c r="C1993" s="3" t="s">
        <v>2159</v>
      </c>
      <c r="D1993" s="3" t="s">
        <v>1966</v>
      </c>
      <c r="E1993" s="3" t="str">
        <v>Saint-Léonard</v>
      </c>
      <c r="G1993" s="19">
        <v>6487</v>
      </c>
      <c r="H1993" s="19" t="s">
        <v>4552</v>
      </c>
    </row>
    <row r="1994" spans="1:8" x14ac:dyDescent="0.2">
      <c r="A1994" s="3">
        <v>9245</v>
      </c>
      <c r="B1994" s="3" t="s">
        <v>2159</v>
      </c>
      <c r="C1994" s="3" t="s">
        <v>2159</v>
      </c>
      <c r="D1994" s="3" t="s">
        <v>1966</v>
      </c>
      <c r="E1994" s="3" t="str">
        <v>Sierre</v>
      </c>
      <c r="G1994" s="19">
        <v>6490</v>
      </c>
      <c r="H1994" s="19" t="s">
        <v>4552</v>
      </c>
    </row>
    <row r="1995" spans="1:8" x14ac:dyDescent="0.2">
      <c r="A1995" s="3">
        <v>9245</v>
      </c>
      <c r="B1995" s="3" t="s">
        <v>2160</v>
      </c>
      <c r="C1995" s="3" t="s">
        <v>2159</v>
      </c>
      <c r="D1995" s="3" t="s">
        <v>1966</v>
      </c>
      <c r="E1995" s="3" t="str">
        <v>Anniviers</v>
      </c>
      <c r="G1995" s="19">
        <v>6491</v>
      </c>
      <c r="H1995" s="19" t="s">
        <v>4552</v>
      </c>
    </row>
    <row r="1996" spans="1:8" x14ac:dyDescent="0.2">
      <c r="A1996" s="3">
        <v>9523</v>
      </c>
      <c r="B1996" s="3" t="s">
        <v>2161</v>
      </c>
      <c r="C1996" s="3" t="s">
        <v>2162</v>
      </c>
      <c r="D1996" s="3" t="s">
        <v>1966</v>
      </c>
      <c r="E1996" s="3" t="str">
        <v>Crans-Montana</v>
      </c>
      <c r="G1996" s="19">
        <v>6493</v>
      </c>
      <c r="H1996" s="19" t="s">
        <v>4552</v>
      </c>
    </row>
    <row r="1997" spans="1:8" x14ac:dyDescent="0.2">
      <c r="A1997" s="3">
        <v>9524</v>
      </c>
      <c r="B1997" s="3" t="s">
        <v>2163</v>
      </c>
      <c r="C1997" s="3" t="s">
        <v>2162</v>
      </c>
      <c r="D1997" s="3" t="s">
        <v>1966</v>
      </c>
      <c r="E1997" s="3" t="str">
        <v>Noble-Contrée</v>
      </c>
      <c r="G1997" s="19">
        <v>6500</v>
      </c>
      <c r="H1997" s="19" t="s">
        <v>4554</v>
      </c>
    </row>
    <row r="1998" spans="1:8" x14ac:dyDescent="0.2">
      <c r="A1998" s="3">
        <v>9500</v>
      </c>
      <c r="B1998" s="3" t="s">
        <v>2119</v>
      </c>
      <c r="C1998" s="3" t="s">
        <v>2164</v>
      </c>
      <c r="D1998" s="3" t="s">
        <v>1966</v>
      </c>
      <c r="E1998" s="3" t="str">
        <v>Arbaz</v>
      </c>
      <c r="G1998" s="19">
        <v>6503</v>
      </c>
      <c r="H1998" s="19" t="s">
        <v>4554</v>
      </c>
    </row>
    <row r="1999" spans="1:8" x14ac:dyDescent="0.2">
      <c r="A1999" s="3">
        <v>9512</v>
      </c>
      <c r="B1999" s="3" t="s">
        <v>2165</v>
      </c>
      <c r="C1999" s="3" t="s">
        <v>2164</v>
      </c>
      <c r="D1999" s="3" t="s">
        <v>1966</v>
      </c>
      <c r="E1999" s="3" t="str">
        <v>Grimisuat</v>
      </c>
      <c r="G1999" s="19">
        <v>6512</v>
      </c>
      <c r="H1999" s="19" t="s">
        <v>4554</v>
      </c>
    </row>
    <row r="2000" spans="1:8" x14ac:dyDescent="0.2">
      <c r="A2000" s="3">
        <v>9552</v>
      </c>
      <c r="B2000" s="3" t="s">
        <v>2166</v>
      </c>
      <c r="C2000" s="3" t="s">
        <v>2164</v>
      </c>
      <c r="D2000" s="3" t="s">
        <v>1966</v>
      </c>
      <c r="E2000" s="3" t="str">
        <v>Savièse</v>
      </c>
      <c r="G2000" s="19">
        <v>6513</v>
      </c>
      <c r="H2000" s="19" t="s">
        <v>4554</v>
      </c>
    </row>
    <row r="2001" spans="1:8" x14ac:dyDescent="0.2">
      <c r="A2001" s="3">
        <v>9204</v>
      </c>
      <c r="B2001" s="3" t="s">
        <v>2167</v>
      </c>
      <c r="C2001" s="3" t="s">
        <v>2168</v>
      </c>
      <c r="D2001" s="3" t="s">
        <v>1966</v>
      </c>
      <c r="E2001" s="3" t="str">
        <v>Sion</v>
      </c>
      <c r="G2001" s="19">
        <v>6514</v>
      </c>
      <c r="H2001" s="19" t="s">
        <v>4554</v>
      </c>
    </row>
    <row r="2002" spans="1:8" x14ac:dyDescent="0.2">
      <c r="A2002" s="3">
        <v>9030</v>
      </c>
      <c r="B2002" s="3" t="s">
        <v>2169</v>
      </c>
      <c r="C2002" s="3" t="s">
        <v>2170</v>
      </c>
      <c r="D2002" s="3" t="s">
        <v>1966</v>
      </c>
      <c r="E2002" s="3" t="str">
        <v>Veysonnaz</v>
      </c>
      <c r="G2002" s="19">
        <v>6515</v>
      </c>
      <c r="H2002" s="19" t="s">
        <v>4554</v>
      </c>
    </row>
    <row r="2003" spans="1:8" x14ac:dyDescent="0.2">
      <c r="A2003" s="3">
        <v>9030</v>
      </c>
      <c r="B2003" s="3" t="s">
        <v>2171</v>
      </c>
      <c r="C2003" s="3" t="s">
        <v>2170</v>
      </c>
      <c r="D2003" s="3" t="s">
        <v>1966</v>
      </c>
      <c r="E2003" s="3" t="str">
        <v>Baltschieder</v>
      </c>
      <c r="G2003" s="19">
        <v>6516</v>
      </c>
      <c r="H2003" s="19" t="s">
        <v>4554</v>
      </c>
    </row>
    <row r="2004" spans="1:8" x14ac:dyDescent="0.2">
      <c r="A2004" s="3">
        <v>9032</v>
      </c>
      <c r="B2004" s="3" t="s">
        <v>2172</v>
      </c>
      <c r="C2004" s="3" t="s">
        <v>2170</v>
      </c>
      <c r="D2004" s="3" t="s">
        <v>1966</v>
      </c>
      <c r="E2004" s="3" t="str">
        <v>Eisten</v>
      </c>
      <c r="G2004" s="19">
        <v>6517</v>
      </c>
      <c r="H2004" s="19" t="s">
        <v>4554</v>
      </c>
    </row>
    <row r="2005" spans="1:8" x14ac:dyDescent="0.2">
      <c r="A2005" s="3">
        <v>9200</v>
      </c>
      <c r="B2005" s="3" t="s">
        <v>2173</v>
      </c>
      <c r="C2005" s="3" t="s">
        <v>2174</v>
      </c>
      <c r="D2005" s="3" t="s">
        <v>1966</v>
      </c>
      <c r="E2005" s="3" t="str">
        <v>Embd</v>
      </c>
      <c r="G2005" s="19">
        <v>6518</v>
      </c>
      <c r="H2005" s="19" t="s">
        <v>4554</v>
      </c>
    </row>
    <row r="2006" spans="1:8" x14ac:dyDescent="0.2">
      <c r="A2006" s="3">
        <v>9212</v>
      </c>
      <c r="B2006" s="3" t="s">
        <v>2175</v>
      </c>
      <c r="C2006" s="3" t="s">
        <v>2174</v>
      </c>
      <c r="D2006" s="3" t="s">
        <v>1966</v>
      </c>
      <c r="E2006" s="3" t="str">
        <v>Grächen</v>
      </c>
      <c r="G2006" s="19">
        <v>6523</v>
      </c>
      <c r="H2006" s="19" t="s">
        <v>4554</v>
      </c>
    </row>
    <row r="2007" spans="1:8" x14ac:dyDescent="0.2">
      <c r="A2007" s="3">
        <v>9205</v>
      </c>
      <c r="B2007" s="3" t="s">
        <v>2176</v>
      </c>
      <c r="C2007" s="3" t="s">
        <v>2176</v>
      </c>
      <c r="D2007" s="3" t="s">
        <v>1966</v>
      </c>
      <c r="E2007" s="3" t="str">
        <v>Lalden</v>
      </c>
      <c r="G2007" s="19">
        <v>6524</v>
      </c>
      <c r="H2007" s="19" t="s">
        <v>4554</v>
      </c>
    </row>
    <row r="2008" spans="1:8" x14ac:dyDescent="0.2">
      <c r="A2008" s="3">
        <v>9304</v>
      </c>
      <c r="B2008" s="3" t="s">
        <v>2177</v>
      </c>
      <c r="C2008" s="3" t="s">
        <v>2176</v>
      </c>
      <c r="D2008" s="3" t="s">
        <v>1966</v>
      </c>
      <c r="E2008" s="3" t="str">
        <v>Randa</v>
      </c>
      <c r="G2008" s="19">
        <v>6525</v>
      </c>
      <c r="H2008" s="19" t="s">
        <v>4554</v>
      </c>
    </row>
    <row r="2009" spans="1:8" x14ac:dyDescent="0.2">
      <c r="A2009" s="3">
        <v>7077</v>
      </c>
      <c r="B2009" s="3" t="s">
        <v>2178</v>
      </c>
      <c r="C2009" s="3" t="s">
        <v>2179</v>
      </c>
      <c r="D2009" s="3" t="s">
        <v>2180</v>
      </c>
      <c r="E2009" s="3" t="str">
        <v>Saas-Almagell</v>
      </c>
      <c r="G2009" s="19">
        <v>6526</v>
      </c>
      <c r="H2009" s="19" t="s">
        <v>4554</v>
      </c>
    </row>
    <row r="2010" spans="1:8" x14ac:dyDescent="0.2">
      <c r="A2010" s="3">
        <v>7078</v>
      </c>
      <c r="B2010" s="3" t="s">
        <v>2181</v>
      </c>
      <c r="C2010" s="3" t="s">
        <v>2179</v>
      </c>
      <c r="D2010" s="3" t="s">
        <v>2180</v>
      </c>
      <c r="E2010" s="3" t="str">
        <v>Saas-Balen</v>
      </c>
      <c r="G2010" s="19">
        <v>6527</v>
      </c>
      <c r="H2010" s="19" t="s">
        <v>4554</v>
      </c>
    </row>
    <row r="2011" spans="1:8" x14ac:dyDescent="0.2">
      <c r="A2011" s="3">
        <v>7082</v>
      </c>
      <c r="B2011" s="3" t="s">
        <v>2179</v>
      </c>
      <c r="C2011" s="3" t="s">
        <v>2179</v>
      </c>
      <c r="D2011" s="3" t="s">
        <v>2180</v>
      </c>
      <c r="E2011" s="3" t="str">
        <v>Saas-Fee</v>
      </c>
      <c r="G2011" s="19">
        <v>6528</v>
      </c>
      <c r="H2011" s="19" t="s">
        <v>4554</v>
      </c>
    </row>
    <row r="2012" spans="1:8" x14ac:dyDescent="0.2">
      <c r="A2012" s="3">
        <v>7450</v>
      </c>
      <c r="B2012" s="3" t="s">
        <v>2182</v>
      </c>
      <c r="C2012" s="3" t="s">
        <v>2179</v>
      </c>
      <c r="D2012" s="3" t="s">
        <v>2180</v>
      </c>
      <c r="E2012" s="3" t="str">
        <v>Saas-Grund</v>
      </c>
      <c r="G2012" s="19">
        <v>6532</v>
      </c>
      <c r="H2012" s="19" t="s">
        <v>4554</v>
      </c>
    </row>
    <row r="2013" spans="1:8" x14ac:dyDescent="0.2">
      <c r="A2013" s="3">
        <v>7083</v>
      </c>
      <c r="B2013" s="3" t="s">
        <v>2183</v>
      </c>
      <c r="C2013" s="3" t="s">
        <v>2183</v>
      </c>
      <c r="D2013" s="3" t="s">
        <v>2180</v>
      </c>
      <c r="E2013" s="3" t="str">
        <v>St. Niklaus</v>
      </c>
      <c r="G2013" s="19">
        <v>6533</v>
      </c>
      <c r="H2013" s="19" t="s">
        <v>4554</v>
      </c>
    </row>
    <row r="2014" spans="1:8" x14ac:dyDescent="0.2">
      <c r="A2014" s="3">
        <v>7493</v>
      </c>
      <c r="B2014" s="3" t="s">
        <v>2184</v>
      </c>
      <c r="C2014" s="3" t="s">
        <v>2185</v>
      </c>
      <c r="D2014" s="3" t="s">
        <v>2180</v>
      </c>
      <c r="E2014" s="3" t="str">
        <v>Stalden (VS)</v>
      </c>
      <c r="G2014" s="19">
        <v>6534</v>
      </c>
      <c r="H2014" s="19" t="s">
        <v>4554</v>
      </c>
    </row>
    <row r="2015" spans="1:8" x14ac:dyDescent="0.2">
      <c r="A2015" s="3">
        <v>7084</v>
      </c>
      <c r="B2015" s="3" t="s">
        <v>2186</v>
      </c>
      <c r="C2015" s="3" t="s">
        <v>2187</v>
      </c>
      <c r="D2015" s="3" t="s">
        <v>2180</v>
      </c>
      <c r="E2015" s="3" t="str">
        <v>Staldenried</v>
      </c>
      <c r="G2015" s="19">
        <v>6535</v>
      </c>
      <c r="H2015" s="19" t="s">
        <v>4554</v>
      </c>
    </row>
    <row r="2016" spans="1:8" x14ac:dyDescent="0.2">
      <c r="A2016" s="3">
        <v>7450</v>
      </c>
      <c r="B2016" s="3" t="s">
        <v>2182</v>
      </c>
      <c r="C2016" s="3" t="s">
        <v>2187</v>
      </c>
      <c r="D2016" s="3" t="s">
        <v>2180</v>
      </c>
      <c r="E2016" s="3" t="str">
        <v>Täsch</v>
      </c>
      <c r="G2016" s="19">
        <v>6537</v>
      </c>
      <c r="H2016" s="19" t="s">
        <v>4554</v>
      </c>
    </row>
    <row r="2017" spans="1:8" x14ac:dyDescent="0.2">
      <c r="A2017" s="3">
        <v>7451</v>
      </c>
      <c r="B2017" s="3" t="s">
        <v>2188</v>
      </c>
      <c r="C2017" s="3" t="s">
        <v>2187</v>
      </c>
      <c r="D2017" s="3" t="s">
        <v>2180</v>
      </c>
      <c r="E2017" s="3" t="str">
        <v>Törbel</v>
      </c>
      <c r="G2017" s="19">
        <v>6538</v>
      </c>
      <c r="H2017" s="19" t="s">
        <v>4554</v>
      </c>
    </row>
    <row r="2018" spans="1:8" x14ac:dyDescent="0.2">
      <c r="A2018" s="3">
        <v>7458</v>
      </c>
      <c r="B2018" s="3" t="s">
        <v>2189</v>
      </c>
      <c r="C2018" s="3" t="s">
        <v>2187</v>
      </c>
      <c r="D2018" s="3" t="s">
        <v>2180</v>
      </c>
      <c r="E2018" s="3" t="str">
        <v>Visp</v>
      </c>
      <c r="G2018" s="19">
        <v>6540</v>
      </c>
      <c r="H2018" s="19" t="s">
        <v>4554</v>
      </c>
    </row>
    <row r="2019" spans="1:8" x14ac:dyDescent="0.2">
      <c r="A2019" s="3">
        <v>7459</v>
      </c>
      <c r="B2019" s="3" t="s">
        <v>2190</v>
      </c>
      <c r="C2019" s="3" t="s">
        <v>2187</v>
      </c>
      <c r="D2019" s="3" t="s">
        <v>2180</v>
      </c>
      <c r="E2019" s="3" t="str">
        <v>Visperterminen</v>
      </c>
      <c r="G2019" s="19">
        <v>6541</v>
      </c>
      <c r="H2019" s="19" t="s">
        <v>4554</v>
      </c>
    </row>
    <row r="2020" spans="1:8" x14ac:dyDescent="0.2">
      <c r="A2020" s="3">
        <v>7472</v>
      </c>
      <c r="B2020" s="3" t="s">
        <v>2191</v>
      </c>
      <c r="C2020" s="3" t="s">
        <v>2187</v>
      </c>
      <c r="D2020" s="3" t="s">
        <v>2180</v>
      </c>
      <c r="E2020" s="3" t="str">
        <v>Zeneggen</v>
      </c>
      <c r="G2020" s="19">
        <v>6542</v>
      </c>
      <c r="H2020" s="19" t="s">
        <v>4554</v>
      </c>
    </row>
    <row r="2021" spans="1:8" x14ac:dyDescent="0.2">
      <c r="A2021" s="3">
        <v>7473</v>
      </c>
      <c r="B2021" s="3" t="s">
        <v>2192</v>
      </c>
      <c r="C2021" s="3" t="s">
        <v>2187</v>
      </c>
      <c r="D2021" s="3" t="s">
        <v>2180</v>
      </c>
      <c r="E2021" s="3" t="str">
        <v>Zermatt</v>
      </c>
      <c r="G2021" s="19">
        <v>6543</v>
      </c>
      <c r="H2021" s="19" t="s">
        <v>4554</v>
      </c>
    </row>
    <row r="2022" spans="1:8" x14ac:dyDescent="0.2">
      <c r="A2022" s="3">
        <v>7492</v>
      </c>
      <c r="B2022" s="3" t="s">
        <v>2193</v>
      </c>
      <c r="C2022" s="3" t="s">
        <v>2187</v>
      </c>
      <c r="D2022" s="3" t="s">
        <v>2180</v>
      </c>
      <c r="E2022" s="3" t="str">
        <v>Boudry</v>
      </c>
      <c r="G2022" s="19">
        <v>6544</v>
      </c>
      <c r="H2022" s="19" t="s">
        <v>4555</v>
      </c>
    </row>
    <row r="2023" spans="1:8" x14ac:dyDescent="0.2">
      <c r="A2023" s="3">
        <v>7452</v>
      </c>
      <c r="B2023" s="3" t="s">
        <v>2194</v>
      </c>
      <c r="C2023" s="3" t="s">
        <v>2195</v>
      </c>
      <c r="D2023" s="3" t="s">
        <v>2180</v>
      </c>
      <c r="E2023" s="3" t="str">
        <v>Cortaillod</v>
      </c>
      <c r="G2023" s="19">
        <v>6545</v>
      </c>
      <c r="H2023" s="19" t="s">
        <v>4554</v>
      </c>
    </row>
    <row r="2024" spans="1:8" x14ac:dyDescent="0.2">
      <c r="A2024" s="3">
        <v>7453</v>
      </c>
      <c r="B2024" s="3" t="s">
        <v>2196</v>
      </c>
      <c r="C2024" s="3" t="s">
        <v>2195</v>
      </c>
      <c r="D2024" s="3" t="s">
        <v>2180</v>
      </c>
      <c r="E2024" s="3" t="str">
        <v>Rochefort</v>
      </c>
      <c r="G2024" s="19">
        <v>6546</v>
      </c>
      <c r="H2024" s="19" t="s">
        <v>4554</v>
      </c>
    </row>
    <row r="2025" spans="1:8" x14ac:dyDescent="0.2">
      <c r="A2025" s="3">
        <v>7454</v>
      </c>
      <c r="B2025" s="3" t="s">
        <v>2197</v>
      </c>
      <c r="C2025" s="3" t="s">
        <v>2195</v>
      </c>
      <c r="D2025" s="3" t="s">
        <v>2180</v>
      </c>
      <c r="E2025" s="3" t="str">
        <v>Milvignes</v>
      </c>
      <c r="G2025" s="19">
        <v>6548</v>
      </c>
      <c r="H2025" s="19" t="s">
        <v>4547</v>
      </c>
    </row>
    <row r="2026" spans="1:8" x14ac:dyDescent="0.2">
      <c r="A2026" s="3">
        <v>7455</v>
      </c>
      <c r="B2026" s="3" t="s">
        <v>2198</v>
      </c>
      <c r="C2026" s="3" t="s">
        <v>2195</v>
      </c>
      <c r="D2026" s="3" t="s">
        <v>2180</v>
      </c>
      <c r="E2026" s="3" t="str">
        <v>La Grande Béroche</v>
      </c>
      <c r="G2026" s="19">
        <v>6549</v>
      </c>
      <c r="H2026" s="19" t="s">
        <v>4554</v>
      </c>
    </row>
    <row r="2027" spans="1:8" x14ac:dyDescent="0.2">
      <c r="A2027" s="3">
        <v>7456</v>
      </c>
      <c r="B2027" s="3" t="s">
        <v>2199</v>
      </c>
      <c r="C2027" s="3" t="s">
        <v>2195</v>
      </c>
      <c r="D2027" s="3" t="s">
        <v>2180</v>
      </c>
      <c r="E2027" s="3" t="str">
        <v>La Chaux-de-Fonds</v>
      </c>
      <c r="G2027" s="19">
        <v>6556</v>
      </c>
      <c r="H2027" s="19" t="s">
        <v>4554</v>
      </c>
    </row>
    <row r="2028" spans="1:8" x14ac:dyDescent="0.2">
      <c r="A2028" s="3">
        <v>7456</v>
      </c>
      <c r="B2028" s="3" t="s">
        <v>2200</v>
      </c>
      <c r="C2028" s="3" t="s">
        <v>2195</v>
      </c>
      <c r="D2028" s="3" t="s">
        <v>2180</v>
      </c>
      <c r="E2028" s="3" t="str">
        <v>Les Planchettes</v>
      </c>
      <c r="G2028" s="19">
        <v>6557</v>
      </c>
      <c r="H2028" s="19" t="s">
        <v>4554</v>
      </c>
    </row>
    <row r="2029" spans="1:8" x14ac:dyDescent="0.2">
      <c r="A2029" s="3">
        <v>7457</v>
      </c>
      <c r="B2029" s="3" t="s">
        <v>2201</v>
      </c>
      <c r="C2029" s="3" t="s">
        <v>2195</v>
      </c>
      <c r="D2029" s="3" t="s">
        <v>2180</v>
      </c>
      <c r="E2029" s="3" t="str">
        <v>La Sagne</v>
      </c>
      <c r="G2029" s="19">
        <v>6558</v>
      </c>
      <c r="H2029" s="19" t="s">
        <v>4554</v>
      </c>
    </row>
    <row r="2030" spans="1:8" x14ac:dyDescent="0.2">
      <c r="A2030" s="3">
        <v>7460</v>
      </c>
      <c r="B2030" s="3" t="s">
        <v>2202</v>
      </c>
      <c r="C2030" s="3" t="s">
        <v>2195</v>
      </c>
      <c r="D2030" s="3" t="s">
        <v>2180</v>
      </c>
      <c r="E2030" s="3" t="str">
        <v>La Brévine</v>
      </c>
      <c r="G2030" s="19">
        <v>6562</v>
      </c>
      <c r="H2030" s="19" t="s">
        <v>4554</v>
      </c>
    </row>
    <row r="2031" spans="1:8" x14ac:dyDescent="0.2">
      <c r="A2031" s="3">
        <v>7462</v>
      </c>
      <c r="B2031" s="3" t="s">
        <v>2203</v>
      </c>
      <c r="C2031" s="3" t="s">
        <v>2195</v>
      </c>
      <c r="D2031" s="3" t="s">
        <v>2180</v>
      </c>
      <c r="E2031" s="3" t="str">
        <v>Brot-Plamboz</v>
      </c>
      <c r="G2031" s="19">
        <v>6563</v>
      </c>
      <c r="H2031" s="19" t="s">
        <v>4555</v>
      </c>
    </row>
    <row r="2032" spans="1:8" x14ac:dyDescent="0.2">
      <c r="A2032" s="3">
        <v>7463</v>
      </c>
      <c r="B2032" s="3" t="s">
        <v>2204</v>
      </c>
      <c r="C2032" s="3" t="s">
        <v>2195</v>
      </c>
      <c r="D2032" s="3" t="s">
        <v>2180</v>
      </c>
      <c r="E2032" s="3" t="str">
        <v>Le Cerneux-Péquignot</v>
      </c>
      <c r="G2032" s="19">
        <v>6565</v>
      </c>
      <c r="H2032" s="19" t="s">
        <v>4555</v>
      </c>
    </row>
    <row r="2033" spans="1:8" x14ac:dyDescent="0.2">
      <c r="A2033" s="3">
        <v>7463</v>
      </c>
      <c r="B2033" s="3" t="s">
        <v>2204</v>
      </c>
      <c r="C2033" s="3" t="s">
        <v>2195</v>
      </c>
      <c r="D2033" s="3" t="s">
        <v>2180</v>
      </c>
      <c r="E2033" s="3" t="str">
        <v>La Chaux-du-Milieu</v>
      </c>
      <c r="G2033" s="19">
        <v>6571</v>
      </c>
      <c r="H2033" s="19" t="s">
        <v>4554</v>
      </c>
    </row>
    <row r="2034" spans="1:8" x14ac:dyDescent="0.2">
      <c r="A2034" s="3">
        <v>7464</v>
      </c>
      <c r="B2034" s="3" t="s">
        <v>2205</v>
      </c>
      <c r="C2034" s="3" t="s">
        <v>2195</v>
      </c>
      <c r="D2034" s="3" t="s">
        <v>2180</v>
      </c>
      <c r="E2034" s="3" t="str">
        <v>Le Locle</v>
      </c>
      <c r="G2034" s="19">
        <v>6572</v>
      </c>
      <c r="H2034" s="19" t="s">
        <v>4554</v>
      </c>
    </row>
    <row r="2035" spans="1:8" x14ac:dyDescent="0.2">
      <c r="A2035" s="3">
        <v>7477</v>
      </c>
      <c r="B2035" s="3" t="s">
        <v>2206</v>
      </c>
      <c r="C2035" s="3" t="s">
        <v>2207</v>
      </c>
      <c r="D2035" s="3" t="s">
        <v>2180</v>
      </c>
      <c r="E2035" s="3" t="str">
        <v>Les Ponts-de-Martel</v>
      </c>
      <c r="G2035" s="19">
        <v>6573</v>
      </c>
      <c r="H2035" s="19" t="s">
        <v>4556</v>
      </c>
    </row>
    <row r="2036" spans="1:8" x14ac:dyDescent="0.2">
      <c r="A2036" s="3">
        <v>7482</v>
      </c>
      <c r="B2036" s="3" t="s">
        <v>2208</v>
      </c>
      <c r="C2036" s="3" t="s">
        <v>2207</v>
      </c>
      <c r="D2036" s="3" t="s">
        <v>2180</v>
      </c>
      <c r="E2036" s="3" t="str">
        <v>Cornaux</v>
      </c>
      <c r="G2036" s="19">
        <v>6574</v>
      </c>
      <c r="H2036" s="19" t="s">
        <v>4556</v>
      </c>
    </row>
    <row r="2037" spans="1:8" x14ac:dyDescent="0.2">
      <c r="A2037" s="3">
        <v>7482</v>
      </c>
      <c r="B2037" s="3" t="s">
        <v>2209</v>
      </c>
      <c r="C2037" s="3" t="s">
        <v>2207</v>
      </c>
      <c r="D2037" s="3" t="s">
        <v>2180</v>
      </c>
      <c r="E2037" s="3" t="str">
        <v>Cressier (NE)</v>
      </c>
      <c r="G2037" s="19">
        <v>6575</v>
      </c>
      <c r="H2037" s="19" t="s">
        <v>4556</v>
      </c>
    </row>
    <row r="2038" spans="1:8" x14ac:dyDescent="0.2">
      <c r="A2038" s="3">
        <v>7482</v>
      </c>
      <c r="B2038" s="3" t="s">
        <v>2210</v>
      </c>
      <c r="C2038" s="3" t="s">
        <v>2207</v>
      </c>
      <c r="D2038" s="3" t="s">
        <v>2180</v>
      </c>
      <c r="E2038" s="3" t="str">
        <v>Enges</v>
      </c>
      <c r="G2038" s="19">
        <v>6576</v>
      </c>
      <c r="H2038" s="19" t="s">
        <v>4556</v>
      </c>
    </row>
    <row r="2039" spans="1:8" x14ac:dyDescent="0.2">
      <c r="A2039" s="3">
        <v>7484</v>
      </c>
      <c r="B2039" s="3" t="s">
        <v>2211</v>
      </c>
      <c r="C2039" s="3" t="s">
        <v>2207</v>
      </c>
      <c r="D2039" s="3" t="s">
        <v>2180</v>
      </c>
      <c r="E2039" s="3" t="str">
        <v>Hauterive (NE)</v>
      </c>
      <c r="G2039" s="19">
        <v>6577</v>
      </c>
      <c r="H2039" s="19" t="s">
        <v>4556</v>
      </c>
    </row>
    <row r="2040" spans="1:8" x14ac:dyDescent="0.2">
      <c r="A2040" s="3">
        <v>7743</v>
      </c>
      <c r="B2040" s="3" t="s">
        <v>2212</v>
      </c>
      <c r="C2040" s="3" t="s">
        <v>2212</v>
      </c>
      <c r="D2040" s="3" t="s">
        <v>2180</v>
      </c>
      <c r="E2040" s="3" t="str">
        <v>Le Landeron</v>
      </c>
      <c r="G2040" s="19">
        <v>6578</v>
      </c>
      <c r="H2040" s="19" t="s">
        <v>4556</v>
      </c>
    </row>
    <row r="2041" spans="1:8" x14ac:dyDescent="0.2">
      <c r="A2041" s="3">
        <v>7744</v>
      </c>
      <c r="B2041" s="3" t="s">
        <v>2213</v>
      </c>
      <c r="C2041" s="3" t="s">
        <v>2212</v>
      </c>
      <c r="D2041" s="3" t="s">
        <v>2180</v>
      </c>
      <c r="E2041" s="3" t="str">
        <v>Lignières</v>
      </c>
      <c r="G2041" s="19">
        <v>6579</v>
      </c>
      <c r="H2041" s="19" t="s">
        <v>4556</v>
      </c>
    </row>
    <row r="2042" spans="1:8" x14ac:dyDescent="0.2">
      <c r="A2042" s="3">
        <v>7747</v>
      </c>
      <c r="B2042" s="3" t="s">
        <v>2214</v>
      </c>
      <c r="C2042" s="3" t="s">
        <v>2212</v>
      </c>
      <c r="D2042" s="3" t="s">
        <v>2180</v>
      </c>
      <c r="E2042" s="3" t="str">
        <v>Neuchâtel</v>
      </c>
      <c r="G2042" s="19">
        <v>6582</v>
      </c>
      <c r="H2042" s="19" t="s">
        <v>4554</v>
      </c>
    </row>
    <row r="2043" spans="1:8" x14ac:dyDescent="0.2">
      <c r="A2043" s="3">
        <v>7748</v>
      </c>
      <c r="B2043" s="3" t="s">
        <v>2215</v>
      </c>
      <c r="C2043" s="3" t="s">
        <v>2212</v>
      </c>
      <c r="D2043" s="3" t="s">
        <v>2180</v>
      </c>
      <c r="E2043" s="3" t="str">
        <v>Saint-Blaise</v>
      </c>
      <c r="G2043" s="19">
        <v>6583</v>
      </c>
      <c r="H2043" s="19" t="s">
        <v>4554</v>
      </c>
    </row>
    <row r="2044" spans="1:8" x14ac:dyDescent="0.2">
      <c r="A2044" s="3">
        <v>7710</v>
      </c>
      <c r="B2044" s="3" t="s">
        <v>2216</v>
      </c>
      <c r="C2044" s="3" t="s">
        <v>2217</v>
      </c>
      <c r="D2044" s="3" t="s">
        <v>2180</v>
      </c>
      <c r="E2044" s="3" t="str">
        <v>La Tène</v>
      </c>
      <c r="G2044" s="19">
        <v>6584</v>
      </c>
      <c r="H2044" s="19" t="s">
        <v>4554</v>
      </c>
    </row>
    <row r="2045" spans="1:8" x14ac:dyDescent="0.2">
      <c r="A2045" s="3">
        <v>7710</v>
      </c>
      <c r="B2045" s="3" t="s">
        <v>2218</v>
      </c>
      <c r="C2045" s="3" t="s">
        <v>2217</v>
      </c>
      <c r="D2045" s="3" t="s">
        <v>2180</v>
      </c>
      <c r="E2045" s="3" t="str">
        <v>Val-de-Ruz</v>
      </c>
      <c r="G2045" s="19">
        <v>6592</v>
      </c>
      <c r="H2045" s="19" t="s">
        <v>4554</v>
      </c>
    </row>
    <row r="2046" spans="1:8" x14ac:dyDescent="0.2">
      <c r="A2046" s="3">
        <v>7741</v>
      </c>
      <c r="B2046" s="3" t="s">
        <v>2219</v>
      </c>
      <c r="C2046" s="3" t="s">
        <v>2217</v>
      </c>
      <c r="D2046" s="3" t="s">
        <v>2180</v>
      </c>
      <c r="E2046" s="3" t="str">
        <v>La Côte-aux-Fées</v>
      </c>
      <c r="G2046" s="19">
        <v>6593</v>
      </c>
      <c r="H2046" s="19" t="s">
        <v>4554</v>
      </c>
    </row>
    <row r="2047" spans="1:8" x14ac:dyDescent="0.2">
      <c r="A2047" s="3">
        <v>7742</v>
      </c>
      <c r="B2047" s="3" t="s">
        <v>2217</v>
      </c>
      <c r="C2047" s="3" t="s">
        <v>2217</v>
      </c>
      <c r="D2047" s="3" t="s">
        <v>2180</v>
      </c>
      <c r="E2047" s="3" t="str">
        <v>Les Verrières</v>
      </c>
      <c r="G2047" s="19">
        <v>6594</v>
      </c>
      <c r="H2047" s="19" t="s">
        <v>4554</v>
      </c>
    </row>
    <row r="2048" spans="1:8" x14ac:dyDescent="0.2">
      <c r="A2048" s="3">
        <v>7742</v>
      </c>
      <c r="B2048" s="3" t="s">
        <v>2220</v>
      </c>
      <c r="C2048" s="3" t="s">
        <v>2217</v>
      </c>
      <c r="D2048" s="3" t="s">
        <v>2180</v>
      </c>
      <c r="E2048" s="3" t="str">
        <v>Val-de-Travers</v>
      </c>
      <c r="G2048" s="19">
        <v>6595</v>
      </c>
      <c r="H2048" s="19" t="s">
        <v>4554</v>
      </c>
    </row>
    <row r="2049" spans="1:8" x14ac:dyDescent="0.2">
      <c r="A2049" s="3">
        <v>7742</v>
      </c>
      <c r="B2049" s="3" t="s">
        <v>2221</v>
      </c>
      <c r="C2049" s="3" t="s">
        <v>2217</v>
      </c>
      <c r="D2049" s="3" t="s">
        <v>2180</v>
      </c>
      <c r="E2049" s="3" t="str">
        <v>Aire-la-Ville</v>
      </c>
      <c r="G2049" s="19">
        <v>6596</v>
      </c>
      <c r="H2049" s="19" t="s">
        <v>4556</v>
      </c>
    </row>
    <row r="2050" spans="1:8" x14ac:dyDescent="0.2">
      <c r="A2050" s="3">
        <v>7743</v>
      </c>
      <c r="B2050" s="3" t="s">
        <v>2222</v>
      </c>
      <c r="C2050" s="3" t="s">
        <v>2217</v>
      </c>
      <c r="D2050" s="3" t="s">
        <v>2180</v>
      </c>
      <c r="E2050" s="3" t="str">
        <v>Anières</v>
      </c>
      <c r="G2050" s="19">
        <v>6597</v>
      </c>
      <c r="H2050" s="19" t="s">
        <v>4554</v>
      </c>
    </row>
    <row r="2051" spans="1:8" x14ac:dyDescent="0.2">
      <c r="A2051" s="3">
        <v>7745</v>
      </c>
      <c r="B2051" s="3" t="s">
        <v>2223</v>
      </c>
      <c r="C2051" s="3" t="s">
        <v>2217</v>
      </c>
      <c r="D2051" s="3" t="s">
        <v>2180</v>
      </c>
      <c r="E2051" s="3" t="str">
        <v>Avully</v>
      </c>
      <c r="G2051" s="19">
        <v>6598</v>
      </c>
      <c r="H2051" s="19" t="s">
        <v>4556</v>
      </c>
    </row>
    <row r="2052" spans="1:8" x14ac:dyDescent="0.2">
      <c r="A2052" s="3">
        <v>7746</v>
      </c>
      <c r="B2052" s="3" t="s">
        <v>2224</v>
      </c>
      <c r="C2052" s="3" t="s">
        <v>2217</v>
      </c>
      <c r="D2052" s="3" t="s">
        <v>2180</v>
      </c>
      <c r="E2052" s="3" t="str">
        <v>Avusy</v>
      </c>
      <c r="G2052" s="19">
        <v>6599</v>
      </c>
      <c r="H2052" s="19" t="s">
        <v>4554</v>
      </c>
    </row>
    <row r="2053" spans="1:8" x14ac:dyDescent="0.2">
      <c r="A2053" s="3">
        <v>7153</v>
      </c>
      <c r="B2053" s="3" t="s">
        <v>2225</v>
      </c>
      <c r="C2053" s="3" t="s">
        <v>2225</v>
      </c>
      <c r="D2053" s="3" t="s">
        <v>2180</v>
      </c>
      <c r="E2053" s="3" t="str">
        <v>Bardonnex</v>
      </c>
      <c r="G2053" s="19">
        <v>6600</v>
      </c>
      <c r="H2053" s="19" t="s">
        <v>4556</v>
      </c>
    </row>
    <row r="2054" spans="1:8" x14ac:dyDescent="0.2">
      <c r="A2054" s="3">
        <v>7031</v>
      </c>
      <c r="B2054" s="3" t="s">
        <v>2226</v>
      </c>
      <c r="C2054" s="3" t="s">
        <v>2227</v>
      </c>
      <c r="D2054" s="3" t="s">
        <v>2180</v>
      </c>
      <c r="E2054" s="3" t="str">
        <v>Bellevue</v>
      </c>
      <c r="G2054" s="19">
        <v>6605</v>
      </c>
      <c r="H2054" s="19" t="s">
        <v>4556</v>
      </c>
    </row>
    <row r="2055" spans="1:8" x14ac:dyDescent="0.2">
      <c r="A2055" s="3">
        <v>7032</v>
      </c>
      <c r="B2055" s="3" t="s">
        <v>2228</v>
      </c>
      <c r="C2055" s="3" t="s">
        <v>2227</v>
      </c>
      <c r="D2055" s="3" t="s">
        <v>2180</v>
      </c>
      <c r="E2055" s="3" t="str">
        <v>Bernex</v>
      </c>
      <c r="G2055" s="19">
        <v>6611</v>
      </c>
      <c r="H2055" s="19" t="s">
        <v>4556</v>
      </c>
    </row>
    <row r="2056" spans="1:8" x14ac:dyDescent="0.2">
      <c r="A2056" s="3">
        <v>7152</v>
      </c>
      <c r="B2056" s="3" t="s">
        <v>2229</v>
      </c>
      <c r="C2056" s="3" t="s">
        <v>2229</v>
      </c>
      <c r="D2056" s="3" t="s">
        <v>2180</v>
      </c>
      <c r="E2056" s="3" t="str">
        <v>Carouge (GE)</v>
      </c>
      <c r="G2056" s="19">
        <v>6612</v>
      </c>
      <c r="H2056" s="19" t="s">
        <v>4556</v>
      </c>
    </row>
    <row r="2057" spans="1:8" x14ac:dyDescent="0.2">
      <c r="A2057" s="3">
        <v>7151</v>
      </c>
      <c r="B2057" s="3" t="s">
        <v>2230</v>
      </c>
      <c r="C2057" s="3" t="s">
        <v>2230</v>
      </c>
      <c r="D2057" s="3" t="s">
        <v>2180</v>
      </c>
      <c r="E2057" s="3" t="str">
        <v>Cartigny</v>
      </c>
      <c r="G2057" s="19">
        <v>6613</v>
      </c>
      <c r="H2057" s="19" t="s">
        <v>4556</v>
      </c>
    </row>
    <row r="2058" spans="1:8" x14ac:dyDescent="0.2">
      <c r="A2058" s="3">
        <v>7116</v>
      </c>
      <c r="B2058" s="3" t="s">
        <v>2231</v>
      </c>
      <c r="C2058" s="3" t="s">
        <v>2232</v>
      </c>
      <c r="D2058" s="3" t="s">
        <v>2180</v>
      </c>
      <c r="E2058" s="3" t="str">
        <v>Céligny</v>
      </c>
      <c r="G2058" s="19">
        <v>6614</v>
      </c>
      <c r="H2058" s="19" t="s">
        <v>4556</v>
      </c>
    </row>
    <row r="2059" spans="1:8" x14ac:dyDescent="0.2">
      <c r="A2059" s="3">
        <v>7132</v>
      </c>
      <c r="B2059" s="3" t="s">
        <v>2232</v>
      </c>
      <c r="C2059" s="3" t="s">
        <v>2232</v>
      </c>
      <c r="D2059" s="3" t="s">
        <v>2180</v>
      </c>
      <c r="E2059" s="3" t="str">
        <v>Chancy</v>
      </c>
      <c r="G2059" s="19">
        <v>6616</v>
      </c>
      <c r="H2059" s="19" t="s">
        <v>4556</v>
      </c>
    </row>
    <row r="2060" spans="1:8" x14ac:dyDescent="0.2">
      <c r="A2060" s="3">
        <v>7110</v>
      </c>
      <c r="B2060" s="3" t="s">
        <v>2233</v>
      </c>
      <c r="C2060" s="3" t="s">
        <v>2234</v>
      </c>
      <c r="D2060" s="3" t="s">
        <v>2180</v>
      </c>
      <c r="E2060" s="3" t="str">
        <v>Chêne-Bougeries</v>
      </c>
      <c r="G2060" s="19">
        <v>6618</v>
      </c>
      <c r="H2060" s="19" t="s">
        <v>4556</v>
      </c>
    </row>
    <row r="2061" spans="1:8" x14ac:dyDescent="0.2">
      <c r="A2061" s="3">
        <v>7113</v>
      </c>
      <c r="B2061" s="3" t="s">
        <v>2235</v>
      </c>
      <c r="C2061" s="3" t="s">
        <v>2234</v>
      </c>
      <c r="D2061" s="3" t="s">
        <v>2180</v>
      </c>
      <c r="E2061" s="3" t="str">
        <v>Chêne-Bourg</v>
      </c>
      <c r="G2061" s="19">
        <v>6622</v>
      </c>
      <c r="H2061" s="19" t="s">
        <v>4556</v>
      </c>
    </row>
    <row r="2062" spans="1:8" x14ac:dyDescent="0.2">
      <c r="A2062" s="3">
        <v>7114</v>
      </c>
      <c r="B2062" s="3" t="s">
        <v>2236</v>
      </c>
      <c r="C2062" s="3" t="s">
        <v>2234</v>
      </c>
      <c r="D2062" s="3" t="s">
        <v>2180</v>
      </c>
      <c r="E2062" s="3" t="str">
        <v>Choulex</v>
      </c>
      <c r="G2062" s="19">
        <v>6631</v>
      </c>
      <c r="H2062" s="19" t="s">
        <v>4554</v>
      </c>
    </row>
    <row r="2063" spans="1:8" x14ac:dyDescent="0.2">
      <c r="A2063" s="3">
        <v>7115</v>
      </c>
      <c r="B2063" s="3" t="s">
        <v>2237</v>
      </c>
      <c r="C2063" s="3" t="s">
        <v>2234</v>
      </c>
      <c r="D2063" s="3" t="s">
        <v>2180</v>
      </c>
      <c r="E2063" s="3" t="str">
        <v>Collex-Bossy</v>
      </c>
      <c r="G2063" s="19">
        <v>6632</v>
      </c>
      <c r="H2063" s="19" t="s">
        <v>4554</v>
      </c>
    </row>
    <row r="2064" spans="1:8" x14ac:dyDescent="0.2">
      <c r="A2064" s="3">
        <v>7116</v>
      </c>
      <c r="B2064" s="3" t="s">
        <v>2238</v>
      </c>
      <c r="C2064" s="3" t="s">
        <v>2234</v>
      </c>
      <c r="D2064" s="3" t="s">
        <v>2180</v>
      </c>
      <c r="E2064" s="3" t="str">
        <v>Collonge-Bellerive</v>
      </c>
      <c r="G2064" s="19">
        <v>6633</v>
      </c>
      <c r="H2064" s="19" t="s">
        <v>4554</v>
      </c>
    </row>
    <row r="2065" spans="1:8" x14ac:dyDescent="0.2">
      <c r="A2065" s="3">
        <v>7142</v>
      </c>
      <c r="B2065" s="3" t="s">
        <v>2239</v>
      </c>
      <c r="C2065" s="3" t="s">
        <v>2234</v>
      </c>
      <c r="D2065" s="3" t="s">
        <v>2180</v>
      </c>
      <c r="E2065" s="3" t="str">
        <v>Cologny</v>
      </c>
      <c r="G2065" s="19">
        <v>6634</v>
      </c>
      <c r="H2065" s="19" t="s">
        <v>4554</v>
      </c>
    </row>
    <row r="2066" spans="1:8" x14ac:dyDescent="0.2">
      <c r="A2066" s="3">
        <v>7143</v>
      </c>
      <c r="B2066" s="3" t="s">
        <v>2240</v>
      </c>
      <c r="C2066" s="3" t="s">
        <v>2234</v>
      </c>
      <c r="D2066" s="3" t="s">
        <v>2180</v>
      </c>
      <c r="E2066" s="3" t="str">
        <v>Confignon</v>
      </c>
      <c r="G2066" s="19">
        <v>6635</v>
      </c>
      <c r="H2066" s="19" t="s">
        <v>4554</v>
      </c>
    </row>
    <row r="2067" spans="1:8" x14ac:dyDescent="0.2">
      <c r="A2067" s="3">
        <v>7144</v>
      </c>
      <c r="B2067" s="3" t="s">
        <v>2241</v>
      </c>
      <c r="C2067" s="3" t="s">
        <v>2234</v>
      </c>
      <c r="D2067" s="3" t="s">
        <v>2180</v>
      </c>
      <c r="E2067" s="3" t="str">
        <v>Corsier (GE)</v>
      </c>
      <c r="G2067" s="19">
        <v>6636</v>
      </c>
      <c r="H2067" s="19" t="s">
        <v>4554</v>
      </c>
    </row>
    <row r="2068" spans="1:8" x14ac:dyDescent="0.2">
      <c r="A2068" s="3">
        <v>7145</v>
      </c>
      <c r="B2068" s="3" t="s">
        <v>2242</v>
      </c>
      <c r="C2068" s="3" t="s">
        <v>2234</v>
      </c>
      <c r="D2068" s="3" t="s">
        <v>2180</v>
      </c>
      <c r="E2068" s="3" t="str">
        <v>Dardagny</v>
      </c>
      <c r="G2068" s="19">
        <v>6637</v>
      </c>
      <c r="H2068" s="19" t="s">
        <v>4547</v>
      </c>
    </row>
    <row r="2069" spans="1:8" x14ac:dyDescent="0.2">
      <c r="A2069" s="3">
        <v>7146</v>
      </c>
      <c r="B2069" s="3" t="s">
        <v>2243</v>
      </c>
      <c r="C2069" s="3" t="s">
        <v>2234</v>
      </c>
      <c r="D2069" s="3" t="s">
        <v>2180</v>
      </c>
      <c r="E2069" s="3" t="str">
        <v>Genève</v>
      </c>
      <c r="G2069" s="19">
        <v>6644</v>
      </c>
      <c r="H2069" s="19" t="s">
        <v>4556</v>
      </c>
    </row>
    <row r="2070" spans="1:8" x14ac:dyDescent="0.2">
      <c r="A2070" s="3">
        <v>7147</v>
      </c>
      <c r="B2070" s="3" t="s">
        <v>2244</v>
      </c>
      <c r="C2070" s="3" t="s">
        <v>2234</v>
      </c>
      <c r="D2070" s="3" t="s">
        <v>2180</v>
      </c>
      <c r="E2070" s="3" t="str">
        <v>Genthod</v>
      </c>
      <c r="G2070" s="19">
        <v>6645</v>
      </c>
      <c r="H2070" s="19" t="s">
        <v>4556</v>
      </c>
    </row>
    <row r="2071" spans="1:8" x14ac:dyDescent="0.2">
      <c r="A2071" s="3">
        <v>7148</v>
      </c>
      <c r="B2071" s="3" t="s">
        <v>2245</v>
      </c>
      <c r="C2071" s="3" t="s">
        <v>2234</v>
      </c>
      <c r="D2071" s="3" t="s">
        <v>2180</v>
      </c>
      <c r="E2071" s="3" t="str">
        <v>Le Grand-Saconnex</v>
      </c>
      <c r="G2071" s="19">
        <v>6646</v>
      </c>
      <c r="H2071" s="19" t="s">
        <v>4556</v>
      </c>
    </row>
    <row r="2072" spans="1:8" x14ac:dyDescent="0.2">
      <c r="A2072" s="3">
        <v>7149</v>
      </c>
      <c r="B2072" s="3" t="s">
        <v>2246</v>
      </c>
      <c r="C2072" s="3" t="s">
        <v>2234</v>
      </c>
      <c r="D2072" s="3" t="s">
        <v>2180</v>
      </c>
      <c r="E2072" s="3" t="str">
        <v>Gy</v>
      </c>
      <c r="G2072" s="19">
        <v>6647</v>
      </c>
      <c r="H2072" s="19" t="s">
        <v>4554</v>
      </c>
    </row>
    <row r="2073" spans="1:8" x14ac:dyDescent="0.2">
      <c r="A2073" s="3">
        <v>7111</v>
      </c>
      <c r="B2073" s="3" t="s">
        <v>2247</v>
      </c>
      <c r="C2073" s="3" t="s">
        <v>2248</v>
      </c>
      <c r="D2073" s="3" t="s">
        <v>2180</v>
      </c>
      <c r="E2073" s="3" t="str">
        <v>Hermance</v>
      </c>
      <c r="G2073" s="19">
        <v>6648</v>
      </c>
      <c r="H2073" s="19" t="s">
        <v>4556</v>
      </c>
    </row>
    <row r="2074" spans="1:8" x14ac:dyDescent="0.2">
      <c r="A2074" s="3">
        <v>7112</v>
      </c>
      <c r="B2074" s="3" t="s">
        <v>2249</v>
      </c>
      <c r="C2074" s="3" t="s">
        <v>2248</v>
      </c>
      <c r="D2074" s="3" t="s">
        <v>2180</v>
      </c>
      <c r="E2074" s="3" t="str">
        <v>Jussy</v>
      </c>
      <c r="G2074" s="19">
        <v>6652</v>
      </c>
      <c r="H2074" s="19" t="s">
        <v>4556</v>
      </c>
    </row>
    <row r="2075" spans="1:8" x14ac:dyDescent="0.2">
      <c r="A2075" s="3">
        <v>7126</v>
      </c>
      <c r="B2075" s="3" t="s">
        <v>2250</v>
      </c>
      <c r="C2075" s="3" t="s">
        <v>2248</v>
      </c>
      <c r="D2075" s="3" t="s">
        <v>2180</v>
      </c>
      <c r="E2075" s="3" t="str">
        <v>Laconnex</v>
      </c>
      <c r="G2075" s="19">
        <v>6653</v>
      </c>
      <c r="H2075" s="19" t="s">
        <v>4556</v>
      </c>
    </row>
    <row r="2076" spans="1:8" x14ac:dyDescent="0.2">
      <c r="A2076" s="3">
        <v>7127</v>
      </c>
      <c r="B2076" s="3" t="s">
        <v>2251</v>
      </c>
      <c r="C2076" s="3" t="s">
        <v>2248</v>
      </c>
      <c r="D2076" s="3" t="s">
        <v>2180</v>
      </c>
      <c r="E2076" s="3" t="str">
        <v>Lancy</v>
      </c>
      <c r="G2076" s="19">
        <v>6654</v>
      </c>
      <c r="H2076" s="19" t="s">
        <v>4556</v>
      </c>
    </row>
    <row r="2077" spans="1:8" x14ac:dyDescent="0.2">
      <c r="A2077" s="3">
        <v>7128</v>
      </c>
      <c r="B2077" s="3" t="s">
        <v>2252</v>
      </c>
      <c r="C2077" s="3" t="s">
        <v>2248</v>
      </c>
      <c r="D2077" s="3" t="s">
        <v>2180</v>
      </c>
      <c r="E2077" s="3" t="str">
        <v>Meinier</v>
      </c>
      <c r="G2077" s="19">
        <v>6655</v>
      </c>
      <c r="H2077" s="19" t="s">
        <v>4556</v>
      </c>
    </row>
    <row r="2078" spans="1:8" x14ac:dyDescent="0.2">
      <c r="A2078" s="3">
        <v>7130</v>
      </c>
      <c r="B2078" s="3" t="s">
        <v>2253</v>
      </c>
      <c r="C2078" s="3" t="s">
        <v>2248</v>
      </c>
      <c r="D2078" s="3" t="s">
        <v>2180</v>
      </c>
      <c r="E2078" s="3" t="str">
        <v>Meyrin</v>
      </c>
      <c r="G2078" s="19">
        <v>6656</v>
      </c>
      <c r="H2078" s="19" t="s">
        <v>4556</v>
      </c>
    </row>
    <row r="2079" spans="1:8" x14ac:dyDescent="0.2">
      <c r="A2079" s="3">
        <v>7130</v>
      </c>
      <c r="B2079" s="3" t="s">
        <v>2254</v>
      </c>
      <c r="C2079" s="3" t="s">
        <v>2248</v>
      </c>
      <c r="D2079" s="3" t="s">
        <v>2180</v>
      </c>
      <c r="E2079" s="3" t="str">
        <v>Onex</v>
      </c>
      <c r="G2079" s="19">
        <v>6657</v>
      </c>
      <c r="H2079" s="19" t="s">
        <v>4556</v>
      </c>
    </row>
    <row r="2080" spans="1:8" x14ac:dyDescent="0.2">
      <c r="A2080" s="3">
        <v>7130</v>
      </c>
      <c r="B2080" s="3" t="s">
        <v>2254</v>
      </c>
      <c r="C2080" s="3" t="s">
        <v>2248</v>
      </c>
      <c r="D2080" s="3" t="s">
        <v>2180</v>
      </c>
      <c r="E2080" s="3" t="str">
        <v>Perly-Certoux</v>
      </c>
      <c r="G2080" s="19">
        <v>6658</v>
      </c>
      <c r="H2080" s="19" t="s">
        <v>4556</v>
      </c>
    </row>
    <row r="2081" spans="1:8" x14ac:dyDescent="0.2">
      <c r="A2081" s="3">
        <v>7141</v>
      </c>
      <c r="B2081" s="3" t="s">
        <v>2255</v>
      </c>
      <c r="C2081" s="3" t="s">
        <v>2248</v>
      </c>
      <c r="D2081" s="3" t="s">
        <v>2180</v>
      </c>
      <c r="E2081" s="3" t="str">
        <v>Plan-les-Ouates</v>
      </c>
      <c r="G2081" s="19">
        <v>6659</v>
      </c>
      <c r="H2081" s="19" t="s">
        <v>4556</v>
      </c>
    </row>
    <row r="2082" spans="1:8" x14ac:dyDescent="0.2">
      <c r="A2082" s="3">
        <v>7154</v>
      </c>
      <c r="B2082" s="3" t="s">
        <v>2256</v>
      </c>
      <c r="C2082" s="3" t="s">
        <v>2248</v>
      </c>
      <c r="D2082" s="3" t="s">
        <v>2180</v>
      </c>
      <c r="E2082" s="3" t="str">
        <v>Pregny-Chambésy</v>
      </c>
      <c r="G2082" s="19">
        <v>6661</v>
      </c>
      <c r="H2082" s="19" t="s">
        <v>4556</v>
      </c>
    </row>
    <row r="2083" spans="1:8" x14ac:dyDescent="0.2">
      <c r="A2083" s="3">
        <v>7155</v>
      </c>
      <c r="B2083" s="3" t="s">
        <v>2257</v>
      </c>
      <c r="C2083" s="3" t="s">
        <v>2248</v>
      </c>
      <c r="D2083" s="3" t="s">
        <v>2180</v>
      </c>
      <c r="E2083" s="3" t="str">
        <v>Presinge</v>
      </c>
      <c r="G2083" s="19">
        <v>6662</v>
      </c>
      <c r="H2083" s="19" t="s">
        <v>4556</v>
      </c>
    </row>
    <row r="2084" spans="1:8" x14ac:dyDescent="0.2">
      <c r="A2084" s="3">
        <v>7155</v>
      </c>
      <c r="B2084" s="3" t="s">
        <v>2257</v>
      </c>
      <c r="C2084" s="3" t="s">
        <v>2248</v>
      </c>
      <c r="D2084" s="3" t="s">
        <v>2180</v>
      </c>
      <c r="E2084" s="3" t="str">
        <v>Puplinge</v>
      </c>
      <c r="G2084" s="19">
        <v>6663</v>
      </c>
      <c r="H2084" s="19" t="s">
        <v>4556</v>
      </c>
    </row>
    <row r="2085" spans="1:8" x14ac:dyDescent="0.2">
      <c r="A2085" s="3">
        <v>7156</v>
      </c>
      <c r="B2085" s="3" t="s">
        <v>2258</v>
      </c>
      <c r="C2085" s="3" t="s">
        <v>2248</v>
      </c>
      <c r="D2085" s="3" t="s">
        <v>2180</v>
      </c>
      <c r="E2085" s="3" t="str">
        <v>Russin</v>
      </c>
      <c r="G2085" s="19">
        <v>6664</v>
      </c>
      <c r="H2085" s="19" t="s">
        <v>4556</v>
      </c>
    </row>
    <row r="2086" spans="1:8" x14ac:dyDescent="0.2">
      <c r="A2086" s="3">
        <v>7156</v>
      </c>
      <c r="B2086" s="3" t="s">
        <v>2259</v>
      </c>
      <c r="C2086" s="3" t="s">
        <v>2248</v>
      </c>
      <c r="D2086" s="3" t="s">
        <v>2180</v>
      </c>
      <c r="E2086" s="3" t="str">
        <v>Satigny</v>
      </c>
      <c r="G2086" s="19">
        <v>6670</v>
      </c>
      <c r="H2086" s="19" t="s">
        <v>4556</v>
      </c>
    </row>
    <row r="2087" spans="1:8" x14ac:dyDescent="0.2">
      <c r="A2087" s="3">
        <v>7157</v>
      </c>
      <c r="B2087" s="3" t="s">
        <v>2260</v>
      </c>
      <c r="C2087" s="3" t="s">
        <v>2248</v>
      </c>
      <c r="D2087" s="3" t="s">
        <v>2180</v>
      </c>
      <c r="E2087" s="3" t="str">
        <v>Soral</v>
      </c>
      <c r="G2087" s="19">
        <v>6672</v>
      </c>
      <c r="H2087" s="19" t="s">
        <v>4556</v>
      </c>
    </row>
    <row r="2088" spans="1:8" x14ac:dyDescent="0.2">
      <c r="A2088" s="3">
        <v>7413</v>
      </c>
      <c r="B2088" s="3" t="s">
        <v>2261</v>
      </c>
      <c r="C2088" s="3" t="s">
        <v>2262</v>
      </c>
      <c r="D2088" s="3" t="s">
        <v>2180</v>
      </c>
      <c r="E2088" s="3" t="str">
        <v>Thônex</v>
      </c>
      <c r="G2088" s="19">
        <v>6673</v>
      </c>
      <c r="H2088" s="19" t="s">
        <v>4556</v>
      </c>
    </row>
    <row r="2089" spans="1:8" x14ac:dyDescent="0.2">
      <c r="A2089" s="3">
        <v>7414</v>
      </c>
      <c r="B2089" s="3" t="s">
        <v>2262</v>
      </c>
      <c r="C2089" s="3" t="s">
        <v>2262</v>
      </c>
      <c r="D2089" s="3" t="s">
        <v>2180</v>
      </c>
      <c r="E2089" s="3" t="str">
        <v>Troinex</v>
      </c>
      <c r="G2089" s="19">
        <v>6674</v>
      </c>
      <c r="H2089" s="19" t="s">
        <v>4556</v>
      </c>
    </row>
    <row r="2090" spans="1:8" x14ac:dyDescent="0.2">
      <c r="A2090" s="3">
        <v>7405</v>
      </c>
      <c r="B2090" s="3" t="s">
        <v>2263</v>
      </c>
      <c r="C2090" s="3" t="s">
        <v>2263</v>
      </c>
      <c r="D2090" s="3" t="s">
        <v>2180</v>
      </c>
      <c r="E2090" s="3" t="str">
        <v>Vandoeuvres</v>
      </c>
      <c r="G2090" s="19">
        <v>6675</v>
      </c>
      <c r="H2090" s="19" t="s">
        <v>4556</v>
      </c>
    </row>
    <row r="2091" spans="1:8" x14ac:dyDescent="0.2">
      <c r="A2091" s="3">
        <v>7412</v>
      </c>
      <c r="B2091" s="3" t="s">
        <v>2264</v>
      </c>
      <c r="C2091" s="3" t="s">
        <v>2264</v>
      </c>
      <c r="D2091" s="3" t="s">
        <v>2180</v>
      </c>
      <c r="E2091" s="3" t="str">
        <v>Vernier</v>
      </c>
      <c r="G2091" s="19">
        <v>6676</v>
      </c>
      <c r="H2091" s="19" t="s">
        <v>4556</v>
      </c>
    </row>
    <row r="2092" spans="1:8" x14ac:dyDescent="0.2">
      <c r="A2092" s="3">
        <v>7411</v>
      </c>
      <c r="B2092" s="3" t="s">
        <v>2265</v>
      </c>
      <c r="C2092" s="3" t="s">
        <v>2265</v>
      </c>
      <c r="D2092" s="3" t="s">
        <v>2180</v>
      </c>
      <c r="E2092" s="3" t="str">
        <v>Versoix</v>
      </c>
      <c r="G2092" s="19">
        <v>6677</v>
      </c>
      <c r="H2092" s="19" t="s">
        <v>4556</v>
      </c>
    </row>
    <row r="2093" spans="1:8" x14ac:dyDescent="0.2">
      <c r="A2093" s="3">
        <v>7408</v>
      </c>
      <c r="B2093" s="3" t="s">
        <v>2266</v>
      </c>
      <c r="C2093" s="3" t="s">
        <v>2266</v>
      </c>
      <c r="D2093" s="3" t="s">
        <v>2180</v>
      </c>
      <c r="E2093" s="3" t="str">
        <v>Veyrier</v>
      </c>
      <c r="G2093" s="19">
        <v>6678</v>
      </c>
      <c r="H2093" s="19" t="s">
        <v>4556</v>
      </c>
    </row>
    <row r="2094" spans="1:8" x14ac:dyDescent="0.2">
      <c r="A2094" s="3">
        <v>7421</v>
      </c>
      <c r="B2094" s="3" t="s">
        <v>2267</v>
      </c>
      <c r="C2094" s="3" t="s">
        <v>2266</v>
      </c>
      <c r="D2094" s="3" t="s">
        <v>2180</v>
      </c>
      <c r="E2094" s="3" t="str">
        <v>Boécourt</v>
      </c>
      <c r="G2094" s="19">
        <v>6682</v>
      </c>
      <c r="H2094" s="19" t="s">
        <v>4556</v>
      </c>
    </row>
    <row r="2095" spans="1:8" x14ac:dyDescent="0.2">
      <c r="A2095" s="3">
        <v>7422</v>
      </c>
      <c r="B2095" s="3" t="s">
        <v>2268</v>
      </c>
      <c r="C2095" s="3" t="s">
        <v>2266</v>
      </c>
      <c r="D2095" s="3" t="s">
        <v>2180</v>
      </c>
      <c r="E2095" s="3" t="str">
        <v>Bourrignon</v>
      </c>
      <c r="G2095" s="19">
        <v>6683</v>
      </c>
      <c r="H2095" s="19" t="s">
        <v>4547</v>
      </c>
    </row>
    <row r="2096" spans="1:8" x14ac:dyDescent="0.2">
      <c r="A2096" s="3">
        <v>7423</v>
      </c>
      <c r="B2096" s="3" t="s">
        <v>2269</v>
      </c>
      <c r="C2096" s="3" t="s">
        <v>2266</v>
      </c>
      <c r="D2096" s="3" t="s">
        <v>2180</v>
      </c>
      <c r="E2096" s="3" t="str">
        <v>Châtillon (JU)</v>
      </c>
      <c r="G2096" s="19">
        <v>6684</v>
      </c>
      <c r="H2096" s="19" t="s">
        <v>4547</v>
      </c>
    </row>
    <row r="2097" spans="1:8" x14ac:dyDescent="0.2">
      <c r="A2097" s="3">
        <v>7423</v>
      </c>
      <c r="B2097" s="3" t="s">
        <v>2270</v>
      </c>
      <c r="C2097" s="3" t="s">
        <v>2266</v>
      </c>
      <c r="D2097" s="3" t="s">
        <v>2180</v>
      </c>
      <c r="E2097" s="3" t="str">
        <v>Courchapoix</v>
      </c>
      <c r="G2097" s="19">
        <v>6685</v>
      </c>
      <c r="H2097" s="19" t="s">
        <v>4547</v>
      </c>
    </row>
    <row r="2098" spans="1:8" x14ac:dyDescent="0.2">
      <c r="A2098" s="3">
        <v>7424</v>
      </c>
      <c r="B2098" s="3" t="s">
        <v>2271</v>
      </c>
      <c r="C2098" s="3" t="s">
        <v>2266</v>
      </c>
      <c r="D2098" s="3" t="s">
        <v>2180</v>
      </c>
      <c r="E2098" s="3" t="str">
        <v>Courrendlin</v>
      </c>
      <c r="G2098" s="19">
        <v>6690</v>
      </c>
      <c r="H2098" s="19" t="s">
        <v>4556</v>
      </c>
    </row>
    <row r="2099" spans="1:8" x14ac:dyDescent="0.2">
      <c r="A2099" s="3">
        <v>7424</v>
      </c>
      <c r="B2099" s="3" t="s">
        <v>2272</v>
      </c>
      <c r="C2099" s="3" t="s">
        <v>2266</v>
      </c>
      <c r="D2099" s="3" t="s">
        <v>2180</v>
      </c>
      <c r="E2099" s="3" t="str">
        <v>Courroux</v>
      </c>
      <c r="G2099" s="19">
        <v>6692</v>
      </c>
      <c r="H2099" s="19" t="s">
        <v>4556</v>
      </c>
    </row>
    <row r="2100" spans="1:8" x14ac:dyDescent="0.2">
      <c r="A2100" s="3">
        <v>7426</v>
      </c>
      <c r="B2100" s="3" t="s">
        <v>2273</v>
      </c>
      <c r="C2100" s="3" t="s">
        <v>2273</v>
      </c>
      <c r="D2100" s="3" t="s">
        <v>2180</v>
      </c>
      <c r="E2100" s="3" t="str">
        <v>Courtételle</v>
      </c>
      <c r="G2100" s="19">
        <v>6693</v>
      </c>
      <c r="H2100" s="19" t="s">
        <v>4556</v>
      </c>
    </row>
    <row r="2101" spans="1:8" x14ac:dyDescent="0.2">
      <c r="A2101" s="3">
        <v>7426</v>
      </c>
      <c r="B2101" s="3" t="s">
        <v>2273</v>
      </c>
      <c r="C2101" s="3" t="s">
        <v>2273</v>
      </c>
      <c r="D2101" s="3" t="s">
        <v>2180</v>
      </c>
      <c r="E2101" s="3" t="str">
        <v>Delémont</v>
      </c>
      <c r="G2101" s="19">
        <v>6694</v>
      </c>
      <c r="H2101" s="19" t="s">
        <v>4547</v>
      </c>
    </row>
    <row r="2102" spans="1:8" x14ac:dyDescent="0.2">
      <c r="A2102" s="3">
        <v>7425</v>
      </c>
      <c r="B2102" s="3" t="s">
        <v>2274</v>
      </c>
      <c r="C2102" s="3" t="s">
        <v>2274</v>
      </c>
      <c r="D2102" s="3" t="s">
        <v>2180</v>
      </c>
      <c r="E2102" s="3" t="str">
        <v>Develier</v>
      </c>
      <c r="G2102" s="19">
        <v>6695</v>
      </c>
      <c r="H2102" s="19" t="s">
        <v>4547</v>
      </c>
    </row>
    <row r="2103" spans="1:8" x14ac:dyDescent="0.2">
      <c r="A2103" s="3">
        <v>7430</v>
      </c>
      <c r="B2103" s="3" t="s">
        <v>2275</v>
      </c>
      <c r="C2103" s="3" t="s">
        <v>2275</v>
      </c>
      <c r="D2103" s="3" t="s">
        <v>2180</v>
      </c>
      <c r="E2103" s="3" t="str">
        <v>Ederswiler</v>
      </c>
      <c r="G2103" s="19">
        <v>6696</v>
      </c>
      <c r="H2103" s="19" t="s">
        <v>4547</v>
      </c>
    </row>
    <row r="2104" spans="1:8" x14ac:dyDescent="0.2">
      <c r="A2104" s="3">
        <v>7431</v>
      </c>
      <c r="B2104" s="3" t="s">
        <v>2276</v>
      </c>
      <c r="C2104" s="3" t="s">
        <v>2275</v>
      </c>
      <c r="D2104" s="3" t="s">
        <v>2180</v>
      </c>
      <c r="E2104" s="3" t="str">
        <v>Mervelier</v>
      </c>
      <c r="G2104" s="19">
        <v>6702</v>
      </c>
      <c r="H2104" s="19" t="s">
        <v>4554</v>
      </c>
    </row>
    <row r="2105" spans="1:8" x14ac:dyDescent="0.2">
      <c r="A2105" s="3">
        <v>7431</v>
      </c>
      <c r="B2105" s="3" t="s">
        <v>2277</v>
      </c>
      <c r="C2105" s="3" t="s">
        <v>2275</v>
      </c>
      <c r="D2105" s="3" t="s">
        <v>2180</v>
      </c>
      <c r="E2105" s="3" t="str">
        <v>Mettembert</v>
      </c>
      <c r="G2105" s="19">
        <v>6703</v>
      </c>
      <c r="H2105" s="19" t="s">
        <v>4554</v>
      </c>
    </row>
    <row r="2106" spans="1:8" x14ac:dyDescent="0.2">
      <c r="A2106" s="3">
        <v>7428</v>
      </c>
      <c r="B2106" s="3" t="s">
        <v>2278</v>
      </c>
      <c r="C2106" s="3" t="s">
        <v>2278</v>
      </c>
      <c r="D2106" s="3" t="s">
        <v>2180</v>
      </c>
      <c r="E2106" s="3" t="str">
        <v>Movelier</v>
      </c>
      <c r="G2106" s="19">
        <v>6705</v>
      </c>
      <c r="H2106" s="19" t="s">
        <v>4554</v>
      </c>
    </row>
    <row r="2107" spans="1:8" x14ac:dyDescent="0.2">
      <c r="A2107" s="3">
        <v>7427</v>
      </c>
      <c r="B2107" s="3" t="s">
        <v>2279</v>
      </c>
      <c r="C2107" s="3" t="s">
        <v>2279</v>
      </c>
      <c r="D2107" s="3" t="s">
        <v>2180</v>
      </c>
      <c r="E2107" s="3" t="str">
        <v>Pleigne</v>
      </c>
      <c r="G2107" s="19">
        <v>6707</v>
      </c>
      <c r="H2107" s="19" t="s">
        <v>4556</v>
      </c>
    </row>
    <row r="2108" spans="1:8" x14ac:dyDescent="0.2">
      <c r="A2108" s="3">
        <v>7104</v>
      </c>
      <c r="B2108" s="3" t="s">
        <v>2280</v>
      </c>
      <c r="C2108" s="3" t="s">
        <v>2281</v>
      </c>
      <c r="D2108" s="3" t="s">
        <v>2180</v>
      </c>
      <c r="E2108" s="3" t="str">
        <v>Rossemaison</v>
      </c>
      <c r="G2108" s="19">
        <v>6710</v>
      </c>
      <c r="H2108" s="19" t="s">
        <v>4556</v>
      </c>
    </row>
    <row r="2109" spans="1:8" x14ac:dyDescent="0.2">
      <c r="A2109" s="3">
        <v>7106</v>
      </c>
      <c r="B2109" s="3" t="s">
        <v>2282</v>
      </c>
      <c r="C2109" s="3" t="s">
        <v>2281</v>
      </c>
      <c r="D2109" s="3" t="s">
        <v>2180</v>
      </c>
      <c r="E2109" s="3" t="str">
        <v>Saulcy</v>
      </c>
      <c r="G2109" s="19">
        <v>6713</v>
      </c>
      <c r="H2109" s="19" t="s">
        <v>4556</v>
      </c>
    </row>
    <row r="2110" spans="1:8" x14ac:dyDescent="0.2">
      <c r="A2110" s="3">
        <v>7107</v>
      </c>
      <c r="B2110" s="3" t="s">
        <v>2283</v>
      </c>
      <c r="C2110" s="3" t="s">
        <v>2281</v>
      </c>
      <c r="D2110" s="3" t="s">
        <v>2180</v>
      </c>
      <c r="E2110" s="3" t="str">
        <v>Soyhières</v>
      </c>
      <c r="G2110" s="19">
        <v>6714</v>
      </c>
      <c r="H2110" s="19" t="s">
        <v>4556</v>
      </c>
    </row>
    <row r="2111" spans="1:8" x14ac:dyDescent="0.2">
      <c r="A2111" s="3">
        <v>7109</v>
      </c>
      <c r="B2111" s="3" t="s">
        <v>2284</v>
      </c>
      <c r="C2111" s="3" t="s">
        <v>2281</v>
      </c>
      <c r="D2111" s="3" t="s">
        <v>2180</v>
      </c>
      <c r="E2111" s="3" t="str">
        <v>Haute-Sorne</v>
      </c>
      <c r="G2111" s="19">
        <v>6715</v>
      </c>
      <c r="H2111" s="19" t="s">
        <v>4554</v>
      </c>
    </row>
    <row r="2112" spans="1:8" x14ac:dyDescent="0.2">
      <c r="A2112" s="3">
        <v>7122</v>
      </c>
      <c r="B2112" s="3" t="s">
        <v>2285</v>
      </c>
      <c r="C2112" s="3" t="s">
        <v>2281</v>
      </c>
      <c r="D2112" s="3" t="s">
        <v>2180</v>
      </c>
      <c r="E2112" s="3" t="str">
        <v>Val Terbi</v>
      </c>
      <c r="G2112" s="19">
        <v>6716</v>
      </c>
      <c r="H2112" s="19" t="s">
        <v>4554</v>
      </c>
    </row>
    <row r="2113" spans="1:8" x14ac:dyDescent="0.2">
      <c r="A2113" s="3">
        <v>7404</v>
      </c>
      <c r="B2113" s="3" t="s">
        <v>2286</v>
      </c>
      <c r="C2113" s="3" t="s">
        <v>2287</v>
      </c>
      <c r="D2113" s="3" t="s">
        <v>2180</v>
      </c>
      <c r="E2113" s="3" t="str">
        <v>Le Bémont (JU)</v>
      </c>
      <c r="G2113" s="19">
        <v>6717</v>
      </c>
      <c r="H2113" s="19" t="s">
        <v>4547</v>
      </c>
    </row>
    <row r="2114" spans="1:8" x14ac:dyDescent="0.2">
      <c r="A2114" s="3">
        <v>7407</v>
      </c>
      <c r="B2114" s="3" t="s">
        <v>2288</v>
      </c>
      <c r="C2114" s="3" t="s">
        <v>2287</v>
      </c>
      <c r="D2114" s="3" t="s">
        <v>2180</v>
      </c>
      <c r="E2114" s="3" t="str">
        <v>Les Bois</v>
      </c>
      <c r="G2114" s="19">
        <v>6718</v>
      </c>
      <c r="H2114" s="19" t="s">
        <v>4547</v>
      </c>
    </row>
    <row r="2115" spans="1:8" x14ac:dyDescent="0.2">
      <c r="A2115" s="3">
        <v>7415</v>
      </c>
      <c r="B2115" s="3" t="s">
        <v>2289</v>
      </c>
      <c r="C2115" s="3" t="s">
        <v>2287</v>
      </c>
      <c r="D2115" s="3" t="s">
        <v>2180</v>
      </c>
      <c r="E2115" s="3" t="str">
        <v>Les Breuleux</v>
      </c>
      <c r="G2115" s="19">
        <v>6719</v>
      </c>
      <c r="H2115" s="19" t="s">
        <v>4547</v>
      </c>
    </row>
    <row r="2116" spans="1:8" x14ac:dyDescent="0.2">
      <c r="A2116" s="3">
        <v>7415</v>
      </c>
      <c r="B2116" s="3" t="s">
        <v>2290</v>
      </c>
      <c r="C2116" s="3" t="s">
        <v>2287</v>
      </c>
      <c r="D2116" s="3" t="s">
        <v>2180</v>
      </c>
      <c r="E2116" s="3" t="str">
        <v>La Chaux-des-Breuleux</v>
      </c>
      <c r="G2116" s="19">
        <v>6720</v>
      </c>
      <c r="H2116" s="19" t="s">
        <v>4557</v>
      </c>
    </row>
    <row r="2117" spans="1:8" x14ac:dyDescent="0.2">
      <c r="A2117" s="3">
        <v>7416</v>
      </c>
      <c r="B2117" s="3" t="s">
        <v>2291</v>
      </c>
      <c r="C2117" s="3" t="s">
        <v>2287</v>
      </c>
      <c r="D2117" s="3" t="s">
        <v>2180</v>
      </c>
      <c r="E2117" s="3" t="str">
        <v>Les Enfers</v>
      </c>
      <c r="G2117" s="19">
        <v>6721</v>
      </c>
      <c r="H2117" s="19" t="s">
        <v>4554</v>
      </c>
    </row>
    <row r="2118" spans="1:8" x14ac:dyDescent="0.2">
      <c r="A2118" s="3">
        <v>7417</v>
      </c>
      <c r="B2118" s="3" t="s">
        <v>2292</v>
      </c>
      <c r="C2118" s="3" t="s">
        <v>2287</v>
      </c>
      <c r="D2118" s="3" t="s">
        <v>2180</v>
      </c>
      <c r="E2118" s="3" t="str">
        <v>Les Genevez (JU)</v>
      </c>
      <c r="G2118" s="19">
        <v>6722</v>
      </c>
      <c r="H2118" s="19" t="s">
        <v>4554</v>
      </c>
    </row>
    <row r="2119" spans="1:8" x14ac:dyDescent="0.2">
      <c r="A2119" s="3">
        <v>7418</v>
      </c>
      <c r="B2119" s="3" t="s">
        <v>2293</v>
      </c>
      <c r="C2119" s="3" t="s">
        <v>2287</v>
      </c>
      <c r="D2119" s="3" t="s">
        <v>2180</v>
      </c>
      <c r="E2119" s="3" t="str">
        <v>Lajoux (JU)</v>
      </c>
      <c r="G2119" s="19">
        <v>6723</v>
      </c>
      <c r="H2119" s="19" t="s">
        <v>4554</v>
      </c>
    </row>
    <row r="2120" spans="1:8" x14ac:dyDescent="0.2">
      <c r="A2120" s="3">
        <v>7419</v>
      </c>
      <c r="B2120" s="3" t="s">
        <v>2294</v>
      </c>
      <c r="C2120" s="3" t="s">
        <v>2287</v>
      </c>
      <c r="D2120" s="3" t="s">
        <v>2180</v>
      </c>
      <c r="E2120" s="3" t="str">
        <v>Montfaucon</v>
      </c>
      <c r="G2120" s="19">
        <v>6724</v>
      </c>
      <c r="H2120" s="19" t="s">
        <v>4547</v>
      </c>
    </row>
    <row r="2121" spans="1:8" x14ac:dyDescent="0.2">
      <c r="A2121" s="3">
        <v>7447</v>
      </c>
      <c r="B2121" s="3" t="s">
        <v>2295</v>
      </c>
      <c r="C2121" s="3" t="s">
        <v>2295</v>
      </c>
      <c r="D2121" s="3" t="s">
        <v>2180</v>
      </c>
      <c r="E2121" s="3" t="str">
        <v>Muriaux</v>
      </c>
      <c r="G2121" s="19">
        <v>6742</v>
      </c>
      <c r="H2121" s="19" t="s">
        <v>4556</v>
      </c>
    </row>
    <row r="2122" spans="1:8" x14ac:dyDescent="0.2">
      <c r="A2122" s="3">
        <v>7448</v>
      </c>
      <c r="B2122" s="3" t="s">
        <v>2296</v>
      </c>
      <c r="C2122" s="3" t="s">
        <v>2295</v>
      </c>
      <c r="D2122" s="3" t="s">
        <v>2180</v>
      </c>
      <c r="E2122" s="3" t="str">
        <v>Le Noirmont</v>
      </c>
      <c r="G2122" s="19">
        <v>6743</v>
      </c>
      <c r="H2122" s="19" t="s">
        <v>4556</v>
      </c>
    </row>
    <row r="2123" spans="1:8" x14ac:dyDescent="0.2">
      <c r="A2123" s="3">
        <v>7434</v>
      </c>
      <c r="B2123" s="3" t="s">
        <v>2297</v>
      </c>
      <c r="C2123" s="3" t="s">
        <v>2297</v>
      </c>
      <c r="D2123" s="3" t="s">
        <v>2180</v>
      </c>
      <c r="E2123" s="3" t="str">
        <v>Saignelégier</v>
      </c>
      <c r="G2123" s="19">
        <v>6744</v>
      </c>
      <c r="H2123" s="19" t="s">
        <v>4556</v>
      </c>
    </row>
    <row r="2124" spans="1:8" x14ac:dyDescent="0.2">
      <c r="A2124" s="3">
        <v>7440</v>
      </c>
      <c r="B2124" s="3" t="s">
        <v>2298</v>
      </c>
      <c r="C2124" s="3" t="s">
        <v>2298</v>
      </c>
      <c r="D2124" s="3" t="s">
        <v>2180</v>
      </c>
      <c r="E2124" s="3" t="str">
        <v>Saint-Brais</v>
      </c>
      <c r="G2124" s="19">
        <v>6745</v>
      </c>
      <c r="H2124" s="19" t="s">
        <v>4556</v>
      </c>
    </row>
    <row r="2125" spans="1:8" x14ac:dyDescent="0.2">
      <c r="A2125" s="3">
        <v>7442</v>
      </c>
      <c r="B2125" s="3" t="s">
        <v>2299</v>
      </c>
      <c r="C2125" s="3" t="s">
        <v>2298</v>
      </c>
      <c r="D2125" s="3" t="s">
        <v>2180</v>
      </c>
      <c r="E2125" s="3" t="str">
        <v>Soubey</v>
      </c>
      <c r="G2125" s="19">
        <v>6746</v>
      </c>
      <c r="H2125" s="19" t="s">
        <v>4547</v>
      </c>
    </row>
    <row r="2126" spans="1:8" x14ac:dyDescent="0.2">
      <c r="A2126" s="3">
        <v>7443</v>
      </c>
      <c r="B2126" s="3" t="s">
        <v>2300</v>
      </c>
      <c r="C2126" s="3" t="s">
        <v>2298</v>
      </c>
      <c r="D2126" s="3" t="s">
        <v>2180</v>
      </c>
      <c r="E2126" s="3" t="str">
        <v>Alle</v>
      </c>
      <c r="G2126" s="19">
        <v>6747</v>
      </c>
      <c r="H2126" s="19" t="s">
        <v>4547</v>
      </c>
    </row>
    <row r="2127" spans="1:8" x14ac:dyDescent="0.2">
      <c r="A2127" s="3">
        <v>7430</v>
      </c>
      <c r="B2127" s="3" t="s">
        <v>2301</v>
      </c>
      <c r="C2127" s="3" t="s">
        <v>2301</v>
      </c>
      <c r="D2127" s="3" t="s">
        <v>2180</v>
      </c>
      <c r="E2127" s="3" t="str">
        <v>Beurnevésin</v>
      </c>
      <c r="G2127" s="19">
        <v>6748</v>
      </c>
      <c r="H2127" s="19" t="s">
        <v>4547</v>
      </c>
    </row>
    <row r="2128" spans="1:8" x14ac:dyDescent="0.2">
      <c r="A2128" s="3">
        <v>7432</v>
      </c>
      <c r="B2128" s="3" t="s">
        <v>2302</v>
      </c>
      <c r="C2128" s="3" t="s">
        <v>2303</v>
      </c>
      <c r="D2128" s="3" t="s">
        <v>2180</v>
      </c>
      <c r="E2128" s="3" t="str">
        <v>Boncourt</v>
      </c>
      <c r="G2128" s="19">
        <v>6749</v>
      </c>
      <c r="H2128" s="19" t="s">
        <v>4547</v>
      </c>
    </row>
    <row r="2129" spans="1:8" x14ac:dyDescent="0.2">
      <c r="A2129" s="3">
        <v>7444</v>
      </c>
      <c r="B2129" s="3" t="s">
        <v>2304</v>
      </c>
      <c r="C2129" s="3" t="s">
        <v>2305</v>
      </c>
      <c r="D2129" s="3" t="s">
        <v>2180</v>
      </c>
      <c r="E2129" s="3" t="str">
        <v>Bonfol</v>
      </c>
      <c r="G2129" s="19">
        <v>6760</v>
      </c>
      <c r="H2129" s="19" t="s">
        <v>4547</v>
      </c>
    </row>
    <row r="2130" spans="1:8" x14ac:dyDescent="0.2">
      <c r="A2130" s="3">
        <v>7445</v>
      </c>
      <c r="B2130" s="3" t="s">
        <v>2306</v>
      </c>
      <c r="C2130" s="3" t="s">
        <v>2305</v>
      </c>
      <c r="D2130" s="3" t="s">
        <v>2180</v>
      </c>
      <c r="E2130" s="3" t="str">
        <v>Bure</v>
      </c>
      <c r="G2130" s="19">
        <v>6763</v>
      </c>
      <c r="H2130" s="19" t="s">
        <v>4547</v>
      </c>
    </row>
    <row r="2131" spans="1:8" x14ac:dyDescent="0.2">
      <c r="A2131" s="3">
        <v>7445</v>
      </c>
      <c r="B2131" s="3" t="s">
        <v>2306</v>
      </c>
      <c r="C2131" s="3" t="s">
        <v>2305</v>
      </c>
      <c r="D2131" s="3" t="s">
        <v>2180</v>
      </c>
      <c r="E2131" s="3" t="str">
        <v>Coeuve</v>
      </c>
      <c r="G2131" s="19">
        <v>6764</v>
      </c>
      <c r="H2131" s="19" t="s">
        <v>4547</v>
      </c>
    </row>
    <row r="2132" spans="1:8" x14ac:dyDescent="0.2">
      <c r="A2132" s="3">
        <v>7435</v>
      </c>
      <c r="B2132" s="3" t="s">
        <v>2307</v>
      </c>
      <c r="C2132" s="3" t="s">
        <v>2308</v>
      </c>
      <c r="D2132" s="3" t="s">
        <v>2180</v>
      </c>
      <c r="E2132" s="3" t="str">
        <v>Cornol</v>
      </c>
      <c r="G2132" s="19">
        <v>6772</v>
      </c>
      <c r="H2132" s="19" t="s">
        <v>4547</v>
      </c>
    </row>
    <row r="2133" spans="1:8" x14ac:dyDescent="0.2">
      <c r="A2133" s="3">
        <v>7436</v>
      </c>
      <c r="B2133" s="3" t="s">
        <v>2309</v>
      </c>
      <c r="C2133" s="3" t="s">
        <v>2308</v>
      </c>
      <c r="D2133" s="3" t="s">
        <v>2180</v>
      </c>
      <c r="E2133" s="3" t="str">
        <v>Courchavon</v>
      </c>
      <c r="G2133" s="19">
        <v>6773</v>
      </c>
      <c r="H2133" s="19" t="s">
        <v>4547</v>
      </c>
    </row>
    <row r="2134" spans="1:8" x14ac:dyDescent="0.2">
      <c r="A2134" s="3">
        <v>7437</v>
      </c>
      <c r="B2134" s="3" t="s">
        <v>2310</v>
      </c>
      <c r="C2134" s="3" t="s">
        <v>2308</v>
      </c>
      <c r="D2134" s="3" t="s">
        <v>2180</v>
      </c>
      <c r="E2134" s="3" t="str">
        <v>Courgenay</v>
      </c>
      <c r="G2134" s="19">
        <v>6774</v>
      </c>
      <c r="H2134" s="19" t="s">
        <v>4547</v>
      </c>
    </row>
    <row r="2135" spans="1:8" x14ac:dyDescent="0.2">
      <c r="A2135" s="3">
        <v>7438</v>
      </c>
      <c r="B2135" s="3" t="s">
        <v>2311</v>
      </c>
      <c r="C2135" s="3" t="s">
        <v>2308</v>
      </c>
      <c r="D2135" s="3" t="s">
        <v>2180</v>
      </c>
      <c r="E2135" s="3" t="str">
        <v>Courtedoux</v>
      </c>
      <c r="G2135" s="19">
        <v>6775</v>
      </c>
      <c r="H2135" s="19" t="s">
        <v>4547</v>
      </c>
    </row>
    <row r="2136" spans="1:8" x14ac:dyDescent="0.2">
      <c r="A2136" s="3">
        <v>7433</v>
      </c>
      <c r="B2136" s="3" t="s">
        <v>2312</v>
      </c>
      <c r="C2136" s="3" t="s">
        <v>2313</v>
      </c>
      <c r="D2136" s="3" t="s">
        <v>2180</v>
      </c>
      <c r="E2136" s="3" t="str">
        <v>Damphreux</v>
      </c>
      <c r="G2136" s="19">
        <v>6776</v>
      </c>
      <c r="H2136" s="19" t="s">
        <v>4547</v>
      </c>
    </row>
    <row r="2137" spans="1:8" x14ac:dyDescent="0.2">
      <c r="A2137" s="3">
        <v>7433</v>
      </c>
      <c r="B2137" s="3" t="s">
        <v>2314</v>
      </c>
      <c r="C2137" s="3" t="s">
        <v>2313</v>
      </c>
      <c r="D2137" s="3" t="s">
        <v>2180</v>
      </c>
      <c r="E2137" s="3" t="str">
        <v>Fahy</v>
      </c>
      <c r="G2137" s="19">
        <v>6777</v>
      </c>
      <c r="H2137" s="19" t="s">
        <v>4547</v>
      </c>
    </row>
    <row r="2138" spans="1:8" x14ac:dyDescent="0.2">
      <c r="A2138" s="3">
        <v>7433</v>
      </c>
      <c r="B2138" s="3" t="s">
        <v>2315</v>
      </c>
      <c r="C2138" s="3" t="s">
        <v>2313</v>
      </c>
      <c r="D2138" s="3" t="s">
        <v>2180</v>
      </c>
      <c r="E2138" s="3" t="str">
        <v>Fontenais</v>
      </c>
      <c r="G2138" s="19">
        <v>6780</v>
      </c>
      <c r="H2138" s="19" t="s">
        <v>4547</v>
      </c>
    </row>
    <row r="2139" spans="1:8" x14ac:dyDescent="0.2">
      <c r="A2139" s="3">
        <v>7433</v>
      </c>
      <c r="B2139" s="3" t="s">
        <v>2316</v>
      </c>
      <c r="C2139" s="3" t="s">
        <v>2313</v>
      </c>
      <c r="D2139" s="3" t="s">
        <v>2180</v>
      </c>
      <c r="E2139" s="3" t="str">
        <v>Grandfontaine</v>
      </c>
      <c r="G2139" s="19">
        <v>6781</v>
      </c>
      <c r="H2139" s="19" t="s">
        <v>4547</v>
      </c>
    </row>
    <row r="2140" spans="1:8" x14ac:dyDescent="0.2">
      <c r="A2140" s="3">
        <v>7402</v>
      </c>
      <c r="B2140" s="3" t="s">
        <v>2317</v>
      </c>
      <c r="C2140" s="3" t="s">
        <v>2317</v>
      </c>
      <c r="D2140" s="3" t="s">
        <v>2180</v>
      </c>
      <c r="E2140" s="3" t="str">
        <v>Lugnez</v>
      </c>
      <c r="G2140" s="19">
        <v>6802</v>
      </c>
      <c r="H2140" s="19" t="s">
        <v>4554</v>
      </c>
    </row>
    <row r="2141" spans="1:8" x14ac:dyDescent="0.2">
      <c r="A2141" s="3">
        <v>7013</v>
      </c>
      <c r="B2141" s="3" t="s">
        <v>2318</v>
      </c>
      <c r="C2141" s="3" t="s">
        <v>2318</v>
      </c>
      <c r="D2141" s="3" t="s">
        <v>2180</v>
      </c>
      <c r="E2141" s="3" t="str">
        <v>Porrentruy</v>
      </c>
      <c r="G2141" s="19">
        <v>6803</v>
      </c>
      <c r="H2141" s="19" t="s">
        <v>4554</v>
      </c>
    </row>
    <row r="2142" spans="1:8" x14ac:dyDescent="0.2">
      <c r="A2142" s="3">
        <v>7403</v>
      </c>
      <c r="B2142" s="3" t="s">
        <v>2319</v>
      </c>
      <c r="C2142" s="3" t="s">
        <v>2319</v>
      </c>
      <c r="D2142" s="3" t="s">
        <v>2180</v>
      </c>
      <c r="E2142" s="3" t="str">
        <v>Vendlincourt</v>
      </c>
      <c r="G2142" s="19">
        <v>6804</v>
      </c>
      <c r="H2142" s="19" t="s">
        <v>4554</v>
      </c>
    </row>
    <row r="2143" spans="1:8" x14ac:dyDescent="0.2">
      <c r="A2143" s="3">
        <v>7012</v>
      </c>
      <c r="B2143" s="3" t="s">
        <v>2320</v>
      </c>
      <c r="C2143" s="3" t="s">
        <v>2320</v>
      </c>
      <c r="D2143" s="3" t="s">
        <v>2180</v>
      </c>
      <c r="E2143" s="3" t="str">
        <v>Basse-Allaine</v>
      </c>
      <c r="G2143" s="19">
        <v>6805</v>
      </c>
      <c r="H2143" s="19" t="s">
        <v>4558</v>
      </c>
    </row>
    <row r="2144" spans="1:8" x14ac:dyDescent="0.2">
      <c r="A2144" s="3">
        <v>7017</v>
      </c>
      <c r="B2144" s="3" t="s">
        <v>2321</v>
      </c>
      <c r="C2144" s="3" t="s">
        <v>2322</v>
      </c>
      <c r="D2144" s="3" t="s">
        <v>2180</v>
      </c>
      <c r="E2144" s="3" t="str">
        <v>Clos du Doubs</v>
      </c>
      <c r="G2144" s="19">
        <v>6806</v>
      </c>
      <c r="H2144" s="19" t="s">
        <v>4558</v>
      </c>
    </row>
    <row r="2145" spans="1:8" x14ac:dyDescent="0.2">
      <c r="A2145" s="3">
        <v>7018</v>
      </c>
      <c r="B2145" s="3" t="s">
        <v>2323</v>
      </c>
      <c r="C2145" s="3" t="s">
        <v>2322</v>
      </c>
      <c r="D2145" s="3" t="s">
        <v>2180</v>
      </c>
      <c r="E2145" s="3" t="str">
        <v>Haute-Ajoie</v>
      </c>
      <c r="G2145" s="19">
        <v>6807</v>
      </c>
      <c r="H2145" s="19" t="s">
        <v>4558</v>
      </c>
    </row>
    <row r="2146" spans="1:8" x14ac:dyDescent="0.2">
      <c r="A2146" s="3">
        <v>7019</v>
      </c>
      <c r="B2146" s="3" t="s">
        <v>2324</v>
      </c>
      <c r="C2146" s="3" t="s">
        <v>2322</v>
      </c>
      <c r="D2146" s="3" t="s">
        <v>2180</v>
      </c>
      <c r="E2146" s="3" t="str">
        <v>La Baroche</v>
      </c>
      <c r="G2146" s="19">
        <v>6808</v>
      </c>
      <c r="H2146" s="19" t="s">
        <v>4558</v>
      </c>
    </row>
    <row r="2147" spans="1:8" x14ac:dyDescent="0.2">
      <c r="A2147" s="3">
        <v>7015</v>
      </c>
      <c r="B2147" s="3" t="s">
        <v>2325</v>
      </c>
      <c r="C2147" s="3" t="s">
        <v>2325</v>
      </c>
      <c r="D2147" s="3" t="s">
        <v>2180</v>
      </c>
      <c r="E2147" s="3" t="str">
        <v>Vaduz</v>
      </c>
      <c r="G2147" s="19">
        <v>6809</v>
      </c>
      <c r="H2147" s="19" t="s">
        <v>4554</v>
      </c>
    </row>
    <row r="2148" spans="1:8" x14ac:dyDescent="0.2">
      <c r="A2148" s="3">
        <v>7014</v>
      </c>
      <c r="B2148" s="3" t="s">
        <v>2326</v>
      </c>
      <c r="C2148" s="3" t="s">
        <v>2326</v>
      </c>
      <c r="D2148" s="3" t="s">
        <v>2180</v>
      </c>
      <c r="G2148" s="19">
        <v>6810</v>
      </c>
      <c r="H2148" s="19" t="s">
        <v>4554</v>
      </c>
    </row>
    <row r="2149" spans="1:8" x14ac:dyDescent="0.2">
      <c r="A2149" s="3">
        <v>7016</v>
      </c>
      <c r="B2149" s="3" t="s">
        <v>2327</v>
      </c>
      <c r="C2149" s="3" t="s">
        <v>2326</v>
      </c>
      <c r="D2149" s="3" t="s">
        <v>2180</v>
      </c>
      <c r="G2149" s="19">
        <v>6814</v>
      </c>
      <c r="H2149" s="19" t="s">
        <v>4558</v>
      </c>
    </row>
    <row r="2150" spans="1:8" x14ac:dyDescent="0.2">
      <c r="A2150" s="3">
        <v>7527</v>
      </c>
      <c r="B2150" s="3" t="s">
        <v>2328</v>
      </c>
      <c r="C2150" s="3" t="s">
        <v>2329</v>
      </c>
      <c r="D2150" s="3" t="s">
        <v>2180</v>
      </c>
      <c r="G2150" s="19">
        <v>6815</v>
      </c>
      <c r="H2150" s="19" t="s">
        <v>4558</v>
      </c>
    </row>
    <row r="2151" spans="1:8" x14ac:dyDescent="0.2">
      <c r="A2151" s="3">
        <v>7530</v>
      </c>
      <c r="B2151" s="3" t="s">
        <v>2329</v>
      </c>
      <c r="C2151" s="3" t="s">
        <v>2329</v>
      </c>
      <c r="D2151" s="3" t="s">
        <v>2180</v>
      </c>
      <c r="G2151" s="19">
        <v>6816</v>
      </c>
      <c r="H2151" s="19" t="s">
        <v>4558</v>
      </c>
    </row>
    <row r="2152" spans="1:8" x14ac:dyDescent="0.2">
      <c r="A2152" s="3">
        <v>7542</v>
      </c>
      <c r="B2152" s="3" t="s">
        <v>2330</v>
      </c>
      <c r="C2152" s="3" t="s">
        <v>2329</v>
      </c>
      <c r="D2152" s="3" t="s">
        <v>2180</v>
      </c>
      <c r="G2152" s="19">
        <v>6817</v>
      </c>
      <c r="H2152" s="19" t="s">
        <v>4558</v>
      </c>
    </row>
    <row r="2153" spans="1:8" x14ac:dyDescent="0.2">
      <c r="A2153" s="3">
        <v>7543</v>
      </c>
      <c r="B2153" s="3" t="s">
        <v>2331</v>
      </c>
      <c r="C2153" s="3" t="s">
        <v>2329</v>
      </c>
      <c r="D2153" s="3" t="s">
        <v>2180</v>
      </c>
      <c r="G2153" s="19">
        <v>6818</v>
      </c>
      <c r="H2153" s="19" t="s">
        <v>4558</v>
      </c>
    </row>
    <row r="2154" spans="1:8" x14ac:dyDescent="0.2">
      <c r="A2154" s="3">
        <v>7562</v>
      </c>
      <c r="B2154" s="3" t="s">
        <v>2332</v>
      </c>
      <c r="C2154" s="3" t="s">
        <v>2333</v>
      </c>
      <c r="D2154" s="3" t="s">
        <v>2180</v>
      </c>
      <c r="G2154" s="19">
        <v>6821</v>
      </c>
      <c r="H2154" s="19" t="s">
        <v>4558</v>
      </c>
    </row>
    <row r="2155" spans="1:8" x14ac:dyDescent="0.2">
      <c r="A2155" s="3">
        <v>7563</v>
      </c>
      <c r="B2155" s="3" t="s">
        <v>2334</v>
      </c>
      <c r="C2155" s="3" t="s">
        <v>2333</v>
      </c>
      <c r="D2155" s="3" t="s">
        <v>2180</v>
      </c>
      <c r="G2155" s="19">
        <v>6822</v>
      </c>
      <c r="H2155" s="19" t="s">
        <v>4558</v>
      </c>
    </row>
    <row r="2156" spans="1:8" x14ac:dyDescent="0.2">
      <c r="A2156" s="3">
        <v>7545</v>
      </c>
      <c r="B2156" s="3" t="s">
        <v>2335</v>
      </c>
      <c r="C2156" s="3" t="s">
        <v>2336</v>
      </c>
      <c r="D2156" s="3" t="s">
        <v>2180</v>
      </c>
      <c r="G2156" s="19">
        <v>6823</v>
      </c>
      <c r="H2156" s="19" t="s">
        <v>4558</v>
      </c>
    </row>
    <row r="2157" spans="1:8" x14ac:dyDescent="0.2">
      <c r="A2157" s="3">
        <v>7546</v>
      </c>
      <c r="B2157" s="3" t="s">
        <v>2337</v>
      </c>
      <c r="C2157" s="3" t="s">
        <v>2336</v>
      </c>
      <c r="D2157" s="3" t="s">
        <v>2180</v>
      </c>
      <c r="G2157" s="19">
        <v>6825</v>
      </c>
      <c r="H2157" s="19" t="s">
        <v>4558</v>
      </c>
    </row>
    <row r="2158" spans="1:8" x14ac:dyDescent="0.2">
      <c r="A2158" s="3">
        <v>7550</v>
      </c>
      <c r="B2158" s="3" t="s">
        <v>2336</v>
      </c>
      <c r="C2158" s="3" t="s">
        <v>2336</v>
      </c>
      <c r="D2158" s="3" t="s">
        <v>2180</v>
      </c>
      <c r="G2158" s="19">
        <v>6826</v>
      </c>
      <c r="H2158" s="19" t="s">
        <v>4558</v>
      </c>
    </row>
    <row r="2159" spans="1:8" x14ac:dyDescent="0.2">
      <c r="A2159" s="3">
        <v>7551</v>
      </c>
      <c r="B2159" s="3" t="s">
        <v>2338</v>
      </c>
      <c r="C2159" s="3" t="s">
        <v>2336</v>
      </c>
      <c r="D2159" s="3" t="s">
        <v>2180</v>
      </c>
      <c r="G2159" s="19">
        <v>6827</v>
      </c>
      <c r="H2159" s="19" t="s">
        <v>4558</v>
      </c>
    </row>
    <row r="2160" spans="1:8" x14ac:dyDescent="0.2">
      <c r="A2160" s="3">
        <v>7552</v>
      </c>
      <c r="B2160" s="3" t="s">
        <v>2339</v>
      </c>
      <c r="C2160" s="3" t="s">
        <v>2336</v>
      </c>
      <c r="D2160" s="3" t="s">
        <v>2180</v>
      </c>
      <c r="G2160" s="19">
        <v>6828</v>
      </c>
      <c r="H2160" s="19" t="s">
        <v>4558</v>
      </c>
    </row>
    <row r="2161" spans="1:8" x14ac:dyDescent="0.2">
      <c r="A2161" s="3">
        <v>7553</v>
      </c>
      <c r="B2161" s="3" t="s">
        <v>2340</v>
      </c>
      <c r="C2161" s="3" t="s">
        <v>2336</v>
      </c>
      <c r="D2161" s="3" t="s">
        <v>2180</v>
      </c>
      <c r="G2161" s="19">
        <v>6830</v>
      </c>
      <c r="H2161" s="19" t="s">
        <v>4558</v>
      </c>
    </row>
    <row r="2162" spans="1:8" x14ac:dyDescent="0.2">
      <c r="A2162" s="3">
        <v>7554</v>
      </c>
      <c r="B2162" s="3" t="s">
        <v>2341</v>
      </c>
      <c r="C2162" s="3" t="s">
        <v>2336</v>
      </c>
      <c r="D2162" s="3" t="s">
        <v>2180</v>
      </c>
      <c r="G2162" s="19">
        <v>6832</v>
      </c>
      <c r="H2162" s="19" t="s">
        <v>4558</v>
      </c>
    </row>
    <row r="2163" spans="1:8" x14ac:dyDescent="0.2">
      <c r="A2163" s="3">
        <v>7556</v>
      </c>
      <c r="B2163" s="3" t="s">
        <v>2342</v>
      </c>
      <c r="C2163" s="3" t="s">
        <v>2343</v>
      </c>
      <c r="D2163" s="3" t="s">
        <v>2180</v>
      </c>
      <c r="G2163" s="19">
        <v>6833</v>
      </c>
      <c r="H2163" s="19" t="s">
        <v>4558</v>
      </c>
    </row>
    <row r="2164" spans="1:8" x14ac:dyDescent="0.2">
      <c r="A2164" s="3">
        <v>7556</v>
      </c>
      <c r="B2164" s="3" t="s">
        <v>2342</v>
      </c>
      <c r="C2164" s="3" t="s">
        <v>2343</v>
      </c>
      <c r="D2164" s="3" t="s">
        <v>2180</v>
      </c>
      <c r="G2164" s="19">
        <v>6834</v>
      </c>
      <c r="H2164" s="19" t="s">
        <v>4558</v>
      </c>
    </row>
    <row r="2165" spans="1:8" x14ac:dyDescent="0.2">
      <c r="A2165" s="3">
        <v>7557</v>
      </c>
      <c r="B2165" s="3" t="s">
        <v>2344</v>
      </c>
      <c r="C2165" s="3" t="s">
        <v>2343</v>
      </c>
      <c r="D2165" s="3" t="s">
        <v>2180</v>
      </c>
      <c r="G2165" s="19">
        <v>6835</v>
      </c>
      <c r="H2165" s="19" t="s">
        <v>4558</v>
      </c>
    </row>
    <row r="2166" spans="1:8" x14ac:dyDescent="0.2">
      <c r="A2166" s="3">
        <v>7558</v>
      </c>
      <c r="B2166" s="3" t="s">
        <v>2345</v>
      </c>
      <c r="C2166" s="3" t="s">
        <v>2343</v>
      </c>
      <c r="D2166" s="3" t="s">
        <v>2180</v>
      </c>
      <c r="G2166" s="19">
        <v>6837</v>
      </c>
      <c r="H2166" s="19" t="s">
        <v>4558</v>
      </c>
    </row>
    <row r="2167" spans="1:8" x14ac:dyDescent="0.2">
      <c r="A2167" s="3">
        <v>7559</v>
      </c>
      <c r="B2167" s="3" t="s">
        <v>2346</v>
      </c>
      <c r="C2167" s="3" t="s">
        <v>2343</v>
      </c>
      <c r="D2167" s="3" t="s">
        <v>2180</v>
      </c>
      <c r="G2167" s="19">
        <v>6838</v>
      </c>
      <c r="H2167" s="19" t="s">
        <v>4558</v>
      </c>
    </row>
    <row r="2168" spans="1:8" x14ac:dyDescent="0.2">
      <c r="A2168" s="3">
        <v>7560</v>
      </c>
      <c r="B2168" s="3" t="s">
        <v>2347</v>
      </c>
      <c r="C2168" s="3" t="s">
        <v>2343</v>
      </c>
      <c r="D2168" s="3" t="s">
        <v>2180</v>
      </c>
      <c r="G2168" s="19">
        <v>6839</v>
      </c>
      <c r="H2168" s="19" t="s">
        <v>4558</v>
      </c>
    </row>
    <row r="2169" spans="1:8" x14ac:dyDescent="0.2">
      <c r="A2169" s="3">
        <v>7502</v>
      </c>
      <c r="B2169" s="3" t="s">
        <v>2348</v>
      </c>
      <c r="C2169" s="3" t="s">
        <v>2348</v>
      </c>
      <c r="D2169" s="3" t="s">
        <v>2180</v>
      </c>
      <c r="G2169" s="19">
        <v>6850</v>
      </c>
      <c r="H2169" s="19" t="s">
        <v>4558</v>
      </c>
    </row>
    <row r="2170" spans="1:8" x14ac:dyDescent="0.2">
      <c r="A2170" s="3">
        <v>7502</v>
      </c>
      <c r="B2170" s="3" t="s">
        <v>2348</v>
      </c>
      <c r="C2170" s="3" t="s">
        <v>2348</v>
      </c>
      <c r="D2170" s="3" t="s">
        <v>2180</v>
      </c>
      <c r="G2170" s="19">
        <v>6852</v>
      </c>
      <c r="H2170" s="19" t="s">
        <v>4558</v>
      </c>
    </row>
    <row r="2171" spans="1:8" x14ac:dyDescent="0.2">
      <c r="A2171" s="3">
        <v>7505</v>
      </c>
      <c r="B2171" s="3" t="s">
        <v>2349</v>
      </c>
      <c r="C2171" s="3" t="s">
        <v>2349</v>
      </c>
      <c r="D2171" s="3" t="s">
        <v>2180</v>
      </c>
      <c r="G2171" s="19">
        <v>6853</v>
      </c>
      <c r="H2171" s="19" t="s">
        <v>4558</v>
      </c>
    </row>
    <row r="2172" spans="1:8" x14ac:dyDescent="0.2">
      <c r="A2172" s="3">
        <v>7523</v>
      </c>
      <c r="B2172" s="3" t="s">
        <v>2350</v>
      </c>
      <c r="C2172" s="3" t="s">
        <v>2350</v>
      </c>
      <c r="D2172" s="3" t="s">
        <v>2180</v>
      </c>
      <c r="G2172" s="19">
        <v>6854</v>
      </c>
      <c r="H2172" s="19" t="s">
        <v>4558</v>
      </c>
    </row>
    <row r="2173" spans="1:8" x14ac:dyDescent="0.2">
      <c r="A2173" s="3">
        <v>7523</v>
      </c>
      <c r="B2173" s="3" t="s">
        <v>2350</v>
      </c>
      <c r="C2173" s="3" t="s">
        <v>2350</v>
      </c>
      <c r="D2173" s="3" t="s">
        <v>2180</v>
      </c>
      <c r="G2173" s="19">
        <v>6855</v>
      </c>
      <c r="H2173" s="19" t="s">
        <v>4558</v>
      </c>
    </row>
    <row r="2174" spans="1:8" x14ac:dyDescent="0.2">
      <c r="A2174" s="3">
        <v>7504</v>
      </c>
      <c r="B2174" s="3" t="s">
        <v>2351</v>
      </c>
      <c r="C2174" s="3" t="s">
        <v>2351</v>
      </c>
      <c r="D2174" s="3" t="s">
        <v>2180</v>
      </c>
      <c r="G2174" s="19">
        <v>6862</v>
      </c>
      <c r="H2174" s="19" t="s">
        <v>4558</v>
      </c>
    </row>
    <row r="2175" spans="1:8" x14ac:dyDescent="0.2">
      <c r="A2175" s="3">
        <v>7522</v>
      </c>
      <c r="B2175" s="3" t="s">
        <v>2352</v>
      </c>
      <c r="C2175" s="3" t="s">
        <v>2352</v>
      </c>
      <c r="D2175" s="3" t="s">
        <v>2180</v>
      </c>
      <c r="G2175" s="19">
        <v>6863</v>
      </c>
      <c r="H2175" s="19" t="s">
        <v>4558</v>
      </c>
    </row>
    <row r="2176" spans="1:8" x14ac:dyDescent="0.2">
      <c r="A2176" s="3">
        <v>7503</v>
      </c>
      <c r="B2176" s="3" t="s">
        <v>2353</v>
      </c>
      <c r="C2176" s="3" t="s">
        <v>2353</v>
      </c>
      <c r="D2176" s="3" t="s">
        <v>2180</v>
      </c>
      <c r="G2176" s="19">
        <v>6864</v>
      </c>
      <c r="H2176" s="19" t="s">
        <v>4558</v>
      </c>
    </row>
    <row r="2177" spans="1:8" x14ac:dyDescent="0.2">
      <c r="A2177" s="3">
        <v>7500</v>
      </c>
      <c r="B2177" s="3" t="s">
        <v>2354</v>
      </c>
      <c r="C2177" s="3" t="s">
        <v>2354</v>
      </c>
      <c r="D2177" s="3" t="s">
        <v>2180</v>
      </c>
      <c r="G2177" s="19">
        <v>6865</v>
      </c>
      <c r="H2177" s="19" t="s">
        <v>4558</v>
      </c>
    </row>
    <row r="2178" spans="1:8" x14ac:dyDescent="0.2">
      <c r="A2178" s="3">
        <v>7525</v>
      </c>
      <c r="B2178" s="3" t="s">
        <v>2355</v>
      </c>
      <c r="C2178" s="3" t="s">
        <v>2355</v>
      </c>
      <c r="D2178" s="3" t="s">
        <v>2180</v>
      </c>
      <c r="G2178" s="19">
        <v>6866</v>
      </c>
      <c r="H2178" s="19" t="s">
        <v>4558</v>
      </c>
    </row>
    <row r="2179" spans="1:8" x14ac:dyDescent="0.2">
      <c r="A2179" s="3">
        <v>7526</v>
      </c>
      <c r="B2179" s="3" t="s">
        <v>2356</v>
      </c>
      <c r="C2179" s="3" t="s">
        <v>2355</v>
      </c>
      <c r="D2179" s="3" t="s">
        <v>2180</v>
      </c>
      <c r="G2179" s="19">
        <v>6867</v>
      </c>
      <c r="H2179" s="19" t="s">
        <v>4558</v>
      </c>
    </row>
    <row r="2180" spans="1:8" x14ac:dyDescent="0.2">
      <c r="A2180" s="3">
        <v>7526</v>
      </c>
      <c r="B2180" s="3" t="s">
        <v>2357</v>
      </c>
      <c r="C2180" s="3" t="s">
        <v>2355</v>
      </c>
      <c r="D2180" s="3" t="s">
        <v>2180</v>
      </c>
      <c r="G2180" s="19">
        <v>6872</v>
      </c>
      <c r="H2180" s="19" t="s">
        <v>4558</v>
      </c>
    </row>
    <row r="2181" spans="1:8" x14ac:dyDescent="0.2">
      <c r="A2181" s="3">
        <v>7514</v>
      </c>
      <c r="B2181" s="3" t="s">
        <v>2358</v>
      </c>
      <c r="C2181" s="3" t="s">
        <v>2359</v>
      </c>
      <c r="D2181" s="3" t="s">
        <v>2180</v>
      </c>
      <c r="G2181" s="19">
        <v>6873</v>
      </c>
      <c r="H2181" s="19" t="s">
        <v>4558</v>
      </c>
    </row>
    <row r="2182" spans="1:8" x14ac:dyDescent="0.2">
      <c r="A2182" s="3">
        <v>7514</v>
      </c>
      <c r="B2182" s="3" t="s">
        <v>2360</v>
      </c>
      <c r="C2182" s="3" t="s">
        <v>2359</v>
      </c>
      <c r="D2182" s="3" t="s">
        <v>2180</v>
      </c>
      <c r="G2182" s="19">
        <v>6874</v>
      </c>
      <c r="H2182" s="19" t="s">
        <v>4558</v>
      </c>
    </row>
    <row r="2183" spans="1:8" x14ac:dyDescent="0.2">
      <c r="A2183" s="3">
        <v>7515</v>
      </c>
      <c r="B2183" s="3" t="s">
        <v>2361</v>
      </c>
      <c r="C2183" s="3" t="s">
        <v>2359</v>
      </c>
      <c r="D2183" s="3" t="s">
        <v>2180</v>
      </c>
      <c r="G2183" s="19">
        <v>6875</v>
      </c>
      <c r="H2183" s="19" t="s">
        <v>4558</v>
      </c>
    </row>
    <row r="2184" spans="1:8" x14ac:dyDescent="0.2">
      <c r="A2184" s="3">
        <v>7517</v>
      </c>
      <c r="B2184" s="3" t="s">
        <v>2362</v>
      </c>
      <c r="C2184" s="3" t="s">
        <v>2359</v>
      </c>
      <c r="D2184" s="3" t="s">
        <v>2180</v>
      </c>
      <c r="G2184" s="19">
        <v>6877</v>
      </c>
      <c r="H2184" s="19" t="s">
        <v>4558</v>
      </c>
    </row>
    <row r="2185" spans="1:8" x14ac:dyDescent="0.2">
      <c r="A2185" s="3">
        <v>7512</v>
      </c>
      <c r="B2185" s="3" t="s">
        <v>2363</v>
      </c>
      <c r="C2185" s="3" t="s">
        <v>2364</v>
      </c>
      <c r="D2185" s="3" t="s">
        <v>2180</v>
      </c>
      <c r="G2185" s="19">
        <v>6883</v>
      </c>
      <c r="H2185" s="19" t="s">
        <v>4558</v>
      </c>
    </row>
    <row r="2186" spans="1:8" x14ac:dyDescent="0.2">
      <c r="A2186" s="3">
        <v>7513</v>
      </c>
      <c r="B2186" s="3" t="s">
        <v>2364</v>
      </c>
      <c r="C2186" s="3" t="s">
        <v>2364</v>
      </c>
      <c r="D2186" s="3" t="s">
        <v>2180</v>
      </c>
      <c r="G2186" s="19">
        <v>6900</v>
      </c>
      <c r="H2186" s="19" t="s">
        <v>4558</v>
      </c>
    </row>
    <row r="2187" spans="1:8" x14ac:dyDescent="0.2">
      <c r="A2187" s="3">
        <v>7513</v>
      </c>
      <c r="B2187" s="3" t="s">
        <v>2365</v>
      </c>
      <c r="C2187" s="3" t="s">
        <v>2364</v>
      </c>
      <c r="D2187" s="3" t="s">
        <v>2180</v>
      </c>
      <c r="G2187" s="19">
        <v>6912</v>
      </c>
      <c r="H2187" s="19" t="s">
        <v>4558</v>
      </c>
    </row>
    <row r="2188" spans="1:8" x14ac:dyDescent="0.2">
      <c r="A2188" s="3">
        <v>7524</v>
      </c>
      <c r="B2188" s="3" t="s">
        <v>2366</v>
      </c>
      <c r="C2188" s="3" t="s">
        <v>2366</v>
      </c>
      <c r="D2188" s="3" t="s">
        <v>2180</v>
      </c>
      <c r="G2188" s="19">
        <v>6913</v>
      </c>
      <c r="H2188" s="19" t="s">
        <v>4558</v>
      </c>
    </row>
    <row r="2189" spans="1:8" x14ac:dyDescent="0.2">
      <c r="A2189" s="3">
        <v>7524</v>
      </c>
      <c r="B2189" s="3" t="s">
        <v>2366</v>
      </c>
      <c r="C2189" s="3" t="s">
        <v>2366</v>
      </c>
      <c r="D2189" s="3" t="s">
        <v>2180</v>
      </c>
      <c r="G2189" s="19">
        <v>6914</v>
      </c>
      <c r="H2189" s="19" t="s">
        <v>4558</v>
      </c>
    </row>
    <row r="2190" spans="1:8" x14ac:dyDescent="0.2">
      <c r="A2190" s="3">
        <v>7516</v>
      </c>
      <c r="B2190" s="3" t="s">
        <v>2367</v>
      </c>
      <c r="C2190" s="3" t="s">
        <v>2368</v>
      </c>
      <c r="D2190" s="3" t="s">
        <v>2180</v>
      </c>
      <c r="G2190" s="19">
        <v>6915</v>
      </c>
      <c r="H2190" s="19" t="s">
        <v>4558</v>
      </c>
    </row>
    <row r="2191" spans="1:8" x14ac:dyDescent="0.2">
      <c r="A2191" s="3">
        <v>7602</v>
      </c>
      <c r="B2191" s="3" t="s">
        <v>2369</v>
      </c>
      <c r="C2191" s="3" t="s">
        <v>2368</v>
      </c>
      <c r="D2191" s="3" t="s">
        <v>2180</v>
      </c>
      <c r="G2191" s="19">
        <v>6916</v>
      </c>
      <c r="H2191" s="19" t="s">
        <v>4558</v>
      </c>
    </row>
    <row r="2192" spans="1:8" x14ac:dyDescent="0.2">
      <c r="A2192" s="3">
        <v>7603</v>
      </c>
      <c r="B2192" s="3" t="s">
        <v>2370</v>
      </c>
      <c r="C2192" s="3" t="s">
        <v>2368</v>
      </c>
      <c r="D2192" s="3" t="s">
        <v>2180</v>
      </c>
      <c r="G2192" s="19">
        <v>6917</v>
      </c>
      <c r="H2192" s="19" t="s">
        <v>4558</v>
      </c>
    </row>
    <row r="2193" spans="1:8" x14ac:dyDescent="0.2">
      <c r="A2193" s="3">
        <v>7604</v>
      </c>
      <c r="B2193" s="3" t="s">
        <v>2371</v>
      </c>
      <c r="C2193" s="3" t="s">
        <v>2368</v>
      </c>
      <c r="D2193" s="3" t="s">
        <v>2180</v>
      </c>
      <c r="G2193" s="19">
        <v>6918</v>
      </c>
      <c r="H2193" s="19" t="s">
        <v>4558</v>
      </c>
    </row>
    <row r="2194" spans="1:8" x14ac:dyDescent="0.2">
      <c r="A2194" s="3">
        <v>7605</v>
      </c>
      <c r="B2194" s="3" t="s">
        <v>2372</v>
      </c>
      <c r="C2194" s="3" t="s">
        <v>2368</v>
      </c>
      <c r="D2194" s="3" t="s">
        <v>2180</v>
      </c>
      <c r="G2194" s="19">
        <v>6919</v>
      </c>
      <c r="H2194" s="19" t="s">
        <v>4558</v>
      </c>
    </row>
    <row r="2195" spans="1:8" x14ac:dyDescent="0.2">
      <c r="A2195" s="3">
        <v>7606</v>
      </c>
      <c r="B2195" s="3" t="s">
        <v>2373</v>
      </c>
      <c r="C2195" s="3" t="s">
        <v>2368</v>
      </c>
      <c r="D2195" s="3" t="s">
        <v>2180</v>
      </c>
      <c r="G2195" s="19">
        <v>6921</v>
      </c>
      <c r="H2195" s="19" t="s">
        <v>4558</v>
      </c>
    </row>
    <row r="2196" spans="1:8" x14ac:dyDescent="0.2">
      <c r="A2196" s="3">
        <v>7606</v>
      </c>
      <c r="B2196" s="3" t="s">
        <v>2374</v>
      </c>
      <c r="C2196" s="3" t="s">
        <v>2368</v>
      </c>
      <c r="D2196" s="3" t="s">
        <v>2180</v>
      </c>
      <c r="G2196" s="19">
        <v>6922</v>
      </c>
      <c r="H2196" s="19" t="s">
        <v>4558</v>
      </c>
    </row>
    <row r="2197" spans="1:8" x14ac:dyDescent="0.2">
      <c r="A2197" s="3">
        <v>7608</v>
      </c>
      <c r="B2197" s="3" t="s">
        <v>2375</v>
      </c>
      <c r="C2197" s="3" t="s">
        <v>2368</v>
      </c>
      <c r="D2197" s="3" t="s">
        <v>2180</v>
      </c>
      <c r="G2197" s="19">
        <v>6924</v>
      </c>
      <c r="H2197" s="19" t="s">
        <v>4558</v>
      </c>
    </row>
    <row r="2198" spans="1:8" x14ac:dyDescent="0.2">
      <c r="A2198" s="3">
        <v>7610</v>
      </c>
      <c r="B2198" s="3" t="s">
        <v>2376</v>
      </c>
      <c r="C2198" s="3" t="s">
        <v>2368</v>
      </c>
      <c r="D2198" s="3" t="s">
        <v>2180</v>
      </c>
      <c r="G2198" s="19">
        <v>6925</v>
      </c>
      <c r="H2198" s="19" t="s">
        <v>4558</v>
      </c>
    </row>
    <row r="2199" spans="1:8" x14ac:dyDescent="0.2">
      <c r="A2199" s="3">
        <v>6542</v>
      </c>
      <c r="B2199" s="3" t="s">
        <v>2377</v>
      </c>
      <c r="C2199" s="3" t="s">
        <v>2377</v>
      </c>
      <c r="D2199" s="3" t="s">
        <v>2180</v>
      </c>
      <c r="G2199" s="19">
        <v>6926</v>
      </c>
      <c r="H2199" s="19" t="s">
        <v>4558</v>
      </c>
    </row>
    <row r="2200" spans="1:8" x14ac:dyDescent="0.2">
      <c r="A2200" s="3">
        <v>6540</v>
      </c>
      <c r="B2200" s="3" t="s">
        <v>2378</v>
      </c>
      <c r="C2200" s="3" t="s">
        <v>2378</v>
      </c>
      <c r="D2200" s="3" t="s">
        <v>2180</v>
      </c>
      <c r="G2200" s="19">
        <v>6927</v>
      </c>
      <c r="H2200" s="19" t="s">
        <v>4558</v>
      </c>
    </row>
    <row r="2201" spans="1:8" x14ac:dyDescent="0.2">
      <c r="A2201" s="3">
        <v>6548</v>
      </c>
      <c r="B2201" s="3" t="s">
        <v>2379</v>
      </c>
      <c r="C2201" s="3" t="s">
        <v>2379</v>
      </c>
      <c r="D2201" s="3" t="s">
        <v>2180</v>
      </c>
      <c r="G2201" s="19">
        <v>6928</v>
      </c>
      <c r="H2201" s="19" t="s">
        <v>4558</v>
      </c>
    </row>
    <row r="2202" spans="1:8" x14ac:dyDescent="0.2">
      <c r="A2202" s="3">
        <v>6548</v>
      </c>
      <c r="B2202" s="3" t="s">
        <v>2380</v>
      </c>
      <c r="C2202" s="3" t="s">
        <v>2379</v>
      </c>
      <c r="D2202" s="3" t="s">
        <v>2180</v>
      </c>
      <c r="G2202" s="19">
        <v>6929</v>
      </c>
      <c r="H2202" s="19" t="s">
        <v>4558</v>
      </c>
    </row>
    <row r="2203" spans="1:8" x14ac:dyDescent="0.2">
      <c r="A2203" s="3">
        <v>6548</v>
      </c>
      <c r="B2203" s="3" t="s">
        <v>2381</v>
      </c>
      <c r="C2203" s="3" t="s">
        <v>2379</v>
      </c>
      <c r="D2203" s="3" t="s">
        <v>2180</v>
      </c>
      <c r="G2203" s="19">
        <v>6930</v>
      </c>
      <c r="H2203" s="19" t="s">
        <v>4558</v>
      </c>
    </row>
    <row r="2204" spans="1:8" x14ac:dyDescent="0.2">
      <c r="A2204" s="3">
        <v>6541</v>
      </c>
      <c r="B2204" s="3" t="s">
        <v>2382</v>
      </c>
      <c r="C2204" s="3" t="s">
        <v>2383</v>
      </c>
      <c r="D2204" s="3" t="s">
        <v>2180</v>
      </c>
      <c r="G2204" s="19">
        <v>6932</v>
      </c>
      <c r="H2204" s="19" t="s">
        <v>4558</v>
      </c>
    </row>
    <row r="2205" spans="1:8" x14ac:dyDescent="0.2">
      <c r="A2205" s="3">
        <v>6558</v>
      </c>
      <c r="B2205" s="3" t="s">
        <v>2384</v>
      </c>
      <c r="C2205" s="3" t="s">
        <v>2384</v>
      </c>
      <c r="D2205" s="3" t="s">
        <v>2180</v>
      </c>
      <c r="G2205" s="19">
        <v>6933</v>
      </c>
      <c r="H2205" s="19" t="s">
        <v>4558</v>
      </c>
    </row>
    <row r="2206" spans="1:8" x14ac:dyDescent="0.2">
      <c r="A2206" s="3">
        <v>6563</v>
      </c>
      <c r="B2206" s="3" t="s">
        <v>2385</v>
      </c>
      <c r="C2206" s="3" t="s">
        <v>2385</v>
      </c>
      <c r="D2206" s="3" t="s">
        <v>2180</v>
      </c>
      <c r="G2206" s="19">
        <v>6934</v>
      </c>
      <c r="H2206" s="19" t="s">
        <v>4558</v>
      </c>
    </row>
    <row r="2207" spans="1:8" x14ac:dyDescent="0.2">
      <c r="A2207" s="3">
        <v>6565</v>
      </c>
      <c r="B2207" s="3" t="s">
        <v>2386</v>
      </c>
      <c r="C2207" s="3" t="s">
        <v>2385</v>
      </c>
      <c r="D2207" s="3" t="s">
        <v>2180</v>
      </c>
      <c r="G2207" s="19">
        <v>6935</v>
      </c>
      <c r="H2207" s="19" t="s">
        <v>4558</v>
      </c>
    </row>
    <row r="2208" spans="1:8" x14ac:dyDescent="0.2">
      <c r="A2208" s="3">
        <v>6562</v>
      </c>
      <c r="B2208" s="3" t="s">
        <v>2387</v>
      </c>
      <c r="C2208" s="3" t="s">
        <v>2387</v>
      </c>
      <c r="D2208" s="3" t="s">
        <v>2180</v>
      </c>
      <c r="G2208" s="19">
        <v>6936</v>
      </c>
      <c r="H2208" s="19" t="s">
        <v>4558</v>
      </c>
    </row>
    <row r="2209" spans="1:8" x14ac:dyDescent="0.2">
      <c r="A2209" s="3">
        <v>6557</v>
      </c>
      <c r="B2209" s="3" t="s">
        <v>2388</v>
      </c>
      <c r="C2209" s="3" t="s">
        <v>2388</v>
      </c>
      <c r="D2209" s="3" t="s">
        <v>2180</v>
      </c>
      <c r="G2209" s="19">
        <v>6937</v>
      </c>
      <c r="H2209" s="19" t="s">
        <v>4558</v>
      </c>
    </row>
    <row r="2210" spans="1:8" x14ac:dyDescent="0.2">
      <c r="A2210" s="3">
        <v>6537</v>
      </c>
      <c r="B2210" s="3" t="s">
        <v>2389</v>
      </c>
      <c r="C2210" s="3" t="s">
        <v>2389</v>
      </c>
      <c r="D2210" s="3" t="s">
        <v>2180</v>
      </c>
      <c r="G2210" s="19">
        <v>6938</v>
      </c>
      <c r="H2210" s="19" t="s">
        <v>4558</v>
      </c>
    </row>
    <row r="2211" spans="1:8" x14ac:dyDescent="0.2">
      <c r="A2211" s="3">
        <v>6538</v>
      </c>
      <c r="B2211" s="3" t="s">
        <v>2390</v>
      </c>
      <c r="C2211" s="3" t="s">
        <v>2389</v>
      </c>
      <c r="D2211" s="3" t="s">
        <v>2180</v>
      </c>
      <c r="G2211" s="19">
        <v>6939</v>
      </c>
      <c r="H2211" s="19" t="s">
        <v>4554</v>
      </c>
    </row>
    <row r="2212" spans="1:8" x14ac:dyDescent="0.2">
      <c r="A2212" s="3">
        <v>6538</v>
      </c>
      <c r="B2212" s="3" t="s">
        <v>2390</v>
      </c>
      <c r="C2212" s="3" t="s">
        <v>2389</v>
      </c>
      <c r="D2212" s="3" t="s">
        <v>2180</v>
      </c>
      <c r="G2212" s="19">
        <v>6942</v>
      </c>
      <c r="H2212" s="19" t="s">
        <v>4558</v>
      </c>
    </row>
    <row r="2213" spans="1:8" x14ac:dyDescent="0.2">
      <c r="A2213" s="3">
        <v>6556</v>
      </c>
      <c r="B2213" s="3" t="s">
        <v>2391</v>
      </c>
      <c r="C2213" s="3" t="s">
        <v>2389</v>
      </c>
      <c r="D2213" s="3" t="s">
        <v>2180</v>
      </c>
      <c r="G2213" s="19">
        <v>6943</v>
      </c>
      <c r="H2213" s="19" t="s">
        <v>4558</v>
      </c>
    </row>
    <row r="2214" spans="1:8" x14ac:dyDescent="0.2">
      <c r="A2214" s="3">
        <v>6535</v>
      </c>
      <c r="B2214" s="3" t="s">
        <v>2392</v>
      </c>
      <c r="C2214" s="3" t="s">
        <v>2393</v>
      </c>
      <c r="D2214" s="3" t="s">
        <v>2180</v>
      </c>
      <c r="G2214" s="19">
        <v>6944</v>
      </c>
      <c r="H2214" s="19" t="s">
        <v>4558</v>
      </c>
    </row>
    <row r="2215" spans="1:8" x14ac:dyDescent="0.2">
      <c r="A2215" s="3">
        <v>6549</v>
      </c>
      <c r="B2215" s="3" t="s">
        <v>2394</v>
      </c>
      <c r="C2215" s="3" t="s">
        <v>2393</v>
      </c>
      <c r="D2215" s="3" t="s">
        <v>2180</v>
      </c>
      <c r="G2215" s="19">
        <v>6945</v>
      </c>
      <c r="H2215" s="19" t="s">
        <v>4558</v>
      </c>
    </row>
    <row r="2216" spans="1:8" x14ac:dyDescent="0.2">
      <c r="A2216" s="3">
        <v>6534</v>
      </c>
      <c r="B2216" s="3" t="s">
        <v>2395</v>
      </c>
      <c r="C2216" s="3" t="s">
        <v>2396</v>
      </c>
      <c r="D2216" s="3" t="s">
        <v>2180</v>
      </c>
      <c r="G2216" s="19">
        <v>6946</v>
      </c>
      <c r="H2216" s="19" t="s">
        <v>4558</v>
      </c>
    </row>
    <row r="2217" spans="1:8" x14ac:dyDescent="0.2">
      <c r="A2217" s="3">
        <v>6534</v>
      </c>
      <c r="B2217" s="3" t="s">
        <v>2395</v>
      </c>
      <c r="C2217" s="3" t="s">
        <v>2396</v>
      </c>
      <c r="D2217" s="3" t="s">
        <v>2180</v>
      </c>
      <c r="G2217" s="19">
        <v>6947</v>
      </c>
      <c r="H2217" s="19" t="s">
        <v>4558</v>
      </c>
    </row>
    <row r="2218" spans="1:8" x14ac:dyDescent="0.2">
      <c r="A2218" s="3">
        <v>6543</v>
      </c>
      <c r="B2218" s="3" t="s">
        <v>2397</v>
      </c>
      <c r="C2218" s="3" t="s">
        <v>2398</v>
      </c>
      <c r="D2218" s="3" t="s">
        <v>2180</v>
      </c>
      <c r="G2218" s="19">
        <v>6948</v>
      </c>
      <c r="H2218" s="19" t="s">
        <v>4558</v>
      </c>
    </row>
    <row r="2219" spans="1:8" x14ac:dyDescent="0.2">
      <c r="A2219" s="3">
        <v>6544</v>
      </c>
      <c r="B2219" s="3" t="s">
        <v>2399</v>
      </c>
      <c r="C2219" s="3" t="s">
        <v>2398</v>
      </c>
      <c r="D2219" s="3" t="s">
        <v>2180</v>
      </c>
      <c r="G2219" s="19">
        <v>6949</v>
      </c>
      <c r="H2219" s="19" t="s">
        <v>4558</v>
      </c>
    </row>
    <row r="2220" spans="1:8" x14ac:dyDescent="0.2">
      <c r="A2220" s="3">
        <v>6545</v>
      </c>
      <c r="B2220" s="3" t="s">
        <v>2400</v>
      </c>
      <c r="C2220" s="3" t="s">
        <v>2398</v>
      </c>
      <c r="D2220" s="3" t="s">
        <v>2180</v>
      </c>
      <c r="G2220" s="19">
        <v>6950</v>
      </c>
      <c r="H2220" s="19" t="s">
        <v>4558</v>
      </c>
    </row>
    <row r="2221" spans="1:8" x14ac:dyDescent="0.2">
      <c r="A2221" s="3">
        <v>6546</v>
      </c>
      <c r="B2221" s="3" t="s">
        <v>2401</v>
      </c>
      <c r="C2221" s="3" t="s">
        <v>2398</v>
      </c>
      <c r="D2221" s="3" t="s">
        <v>2180</v>
      </c>
      <c r="G2221" s="19">
        <v>6951</v>
      </c>
      <c r="H2221" s="19" t="s">
        <v>4554</v>
      </c>
    </row>
    <row r="2222" spans="1:8" x14ac:dyDescent="0.2">
      <c r="A2222" s="3">
        <v>7532</v>
      </c>
      <c r="B2222" s="3" t="s">
        <v>2402</v>
      </c>
      <c r="C2222" s="3" t="s">
        <v>2403</v>
      </c>
      <c r="D2222" s="3" t="s">
        <v>2180</v>
      </c>
      <c r="G2222" s="19">
        <v>6952</v>
      </c>
      <c r="H2222" s="19" t="s">
        <v>4558</v>
      </c>
    </row>
    <row r="2223" spans="1:8" x14ac:dyDescent="0.2">
      <c r="A2223" s="3">
        <v>7533</v>
      </c>
      <c r="B2223" s="3" t="s">
        <v>2404</v>
      </c>
      <c r="C2223" s="3" t="s">
        <v>2403</v>
      </c>
      <c r="D2223" s="3" t="s">
        <v>2180</v>
      </c>
      <c r="G2223" s="19">
        <v>6953</v>
      </c>
      <c r="H2223" s="19" t="s">
        <v>4558</v>
      </c>
    </row>
    <row r="2224" spans="1:8" x14ac:dyDescent="0.2">
      <c r="A2224" s="3">
        <v>7534</v>
      </c>
      <c r="B2224" s="3" t="s">
        <v>2405</v>
      </c>
      <c r="C2224" s="3" t="s">
        <v>2403</v>
      </c>
      <c r="D2224" s="3" t="s">
        <v>2180</v>
      </c>
      <c r="G2224" s="19">
        <v>6954</v>
      </c>
      <c r="H2224" s="19" t="s">
        <v>4558</v>
      </c>
    </row>
    <row r="2225" spans="1:8" x14ac:dyDescent="0.2">
      <c r="A2225" s="3">
        <v>7535</v>
      </c>
      <c r="B2225" s="3" t="s">
        <v>2406</v>
      </c>
      <c r="C2225" s="3" t="s">
        <v>2403</v>
      </c>
      <c r="D2225" s="3" t="s">
        <v>2180</v>
      </c>
      <c r="G2225" s="19">
        <v>6955</v>
      </c>
      <c r="H2225" s="19" t="s">
        <v>4558</v>
      </c>
    </row>
    <row r="2226" spans="1:8" x14ac:dyDescent="0.2">
      <c r="A2226" s="3">
        <v>7536</v>
      </c>
      <c r="B2226" s="3" t="s">
        <v>2407</v>
      </c>
      <c r="C2226" s="3" t="s">
        <v>2403</v>
      </c>
      <c r="D2226" s="3" t="s">
        <v>2180</v>
      </c>
      <c r="G2226" s="19">
        <v>6956</v>
      </c>
      <c r="H2226" s="19" t="s">
        <v>4554</v>
      </c>
    </row>
    <row r="2227" spans="1:8" x14ac:dyDescent="0.2">
      <c r="A2227" s="3">
        <v>7537</v>
      </c>
      <c r="B2227" s="3" t="s">
        <v>2408</v>
      </c>
      <c r="C2227" s="3" t="s">
        <v>2403</v>
      </c>
      <c r="D2227" s="3" t="s">
        <v>2180</v>
      </c>
      <c r="G2227" s="19">
        <v>6957</v>
      </c>
      <c r="H2227" s="19" t="s">
        <v>4554</v>
      </c>
    </row>
    <row r="2228" spans="1:8" x14ac:dyDescent="0.2">
      <c r="A2228" s="3">
        <v>7260</v>
      </c>
      <c r="B2228" s="3" t="s">
        <v>2409</v>
      </c>
      <c r="C2228" s="3" t="s">
        <v>2410</v>
      </c>
      <c r="D2228" s="3" t="s">
        <v>2180</v>
      </c>
      <c r="G2228" s="19">
        <v>6958</v>
      </c>
      <c r="H2228" s="19" t="s">
        <v>4554</v>
      </c>
    </row>
    <row r="2229" spans="1:8" x14ac:dyDescent="0.2">
      <c r="A2229" s="3">
        <v>7265</v>
      </c>
      <c r="B2229" s="3" t="s">
        <v>2411</v>
      </c>
      <c r="C2229" s="3" t="s">
        <v>2410</v>
      </c>
      <c r="D2229" s="3" t="s">
        <v>2180</v>
      </c>
      <c r="G2229" s="19">
        <v>6959</v>
      </c>
      <c r="H2229" s="19" t="s">
        <v>4554</v>
      </c>
    </row>
    <row r="2230" spans="1:8" x14ac:dyDescent="0.2">
      <c r="A2230" s="3">
        <v>7270</v>
      </c>
      <c r="B2230" s="3" t="s">
        <v>2412</v>
      </c>
      <c r="C2230" s="3" t="s">
        <v>2410</v>
      </c>
      <c r="D2230" s="3" t="s">
        <v>2180</v>
      </c>
      <c r="G2230" s="19">
        <v>6960</v>
      </c>
      <c r="H2230" s="19" t="s">
        <v>4554</v>
      </c>
    </row>
    <row r="2231" spans="1:8" x14ac:dyDescent="0.2">
      <c r="A2231" s="3">
        <v>7272</v>
      </c>
      <c r="B2231" s="3" t="s">
        <v>2413</v>
      </c>
      <c r="C2231" s="3" t="s">
        <v>2410</v>
      </c>
      <c r="D2231" s="3" t="s">
        <v>2180</v>
      </c>
      <c r="G2231" s="19">
        <v>6962</v>
      </c>
      <c r="H2231" s="19" t="s">
        <v>4558</v>
      </c>
    </row>
    <row r="2232" spans="1:8" x14ac:dyDescent="0.2">
      <c r="A2232" s="3">
        <v>7276</v>
      </c>
      <c r="B2232" s="3" t="s">
        <v>2414</v>
      </c>
      <c r="C2232" s="3" t="s">
        <v>2410</v>
      </c>
      <c r="D2232" s="3" t="s">
        <v>2180</v>
      </c>
      <c r="G2232" s="19">
        <v>6963</v>
      </c>
      <c r="H2232" s="19" t="s">
        <v>4558</v>
      </c>
    </row>
    <row r="2233" spans="1:8" x14ac:dyDescent="0.2">
      <c r="A2233" s="3">
        <v>7277</v>
      </c>
      <c r="B2233" s="3" t="s">
        <v>2415</v>
      </c>
      <c r="C2233" s="3" t="s">
        <v>2410</v>
      </c>
      <c r="D2233" s="3" t="s">
        <v>2180</v>
      </c>
      <c r="G2233" s="19">
        <v>6964</v>
      </c>
      <c r="H2233" s="19" t="s">
        <v>4558</v>
      </c>
    </row>
    <row r="2234" spans="1:8" x14ac:dyDescent="0.2">
      <c r="A2234" s="3">
        <v>7278</v>
      </c>
      <c r="B2234" s="3" t="s">
        <v>2416</v>
      </c>
      <c r="C2234" s="3" t="s">
        <v>2410</v>
      </c>
      <c r="D2234" s="3" t="s">
        <v>2180</v>
      </c>
      <c r="G2234" s="19">
        <v>6965</v>
      </c>
      <c r="H2234" s="19" t="s">
        <v>4558</v>
      </c>
    </row>
    <row r="2235" spans="1:8" x14ac:dyDescent="0.2">
      <c r="A2235" s="3">
        <v>7494</v>
      </c>
      <c r="B2235" s="3" t="s">
        <v>2417</v>
      </c>
      <c r="C2235" s="3" t="s">
        <v>2410</v>
      </c>
      <c r="D2235" s="3" t="s">
        <v>2180</v>
      </c>
      <c r="G2235" s="19">
        <v>6966</v>
      </c>
      <c r="H2235" s="19" t="s">
        <v>4558</v>
      </c>
    </row>
    <row r="2236" spans="1:8" x14ac:dyDescent="0.2">
      <c r="A2236" s="3">
        <v>7235</v>
      </c>
      <c r="B2236" s="3" t="s">
        <v>2418</v>
      </c>
      <c r="C2236" s="3" t="s">
        <v>2418</v>
      </c>
      <c r="D2236" s="3" t="s">
        <v>2180</v>
      </c>
      <c r="G2236" s="19">
        <v>6967</v>
      </c>
      <c r="H2236" s="19" t="s">
        <v>4558</v>
      </c>
    </row>
    <row r="2237" spans="1:8" x14ac:dyDescent="0.2">
      <c r="A2237" s="3">
        <v>7232</v>
      </c>
      <c r="B2237" s="3" t="s">
        <v>2419</v>
      </c>
      <c r="C2237" s="3" t="s">
        <v>2419</v>
      </c>
      <c r="D2237" s="3" t="s">
        <v>2180</v>
      </c>
      <c r="G2237" s="19">
        <v>6968</v>
      </c>
      <c r="H2237" s="19" t="s">
        <v>4554</v>
      </c>
    </row>
    <row r="2238" spans="1:8" x14ac:dyDescent="0.2">
      <c r="A2238" s="3">
        <v>7231</v>
      </c>
      <c r="B2238" s="3" t="s">
        <v>2420</v>
      </c>
      <c r="C2238" s="3" t="s">
        <v>2421</v>
      </c>
      <c r="D2238" s="3" t="s">
        <v>2180</v>
      </c>
      <c r="G2238" s="19">
        <v>6974</v>
      </c>
      <c r="H2238" s="19" t="s">
        <v>4558</v>
      </c>
    </row>
    <row r="2239" spans="1:8" x14ac:dyDescent="0.2">
      <c r="A2239" s="3">
        <v>7233</v>
      </c>
      <c r="B2239" s="3" t="s">
        <v>2421</v>
      </c>
      <c r="C2239" s="3" t="s">
        <v>2421</v>
      </c>
      <c r="D2239" s="3" t="s">
        <v>2180</v>
      </c>
      <c r="G2239" s="19">
        <v>6976</v>
      </c>
      <c r="H2239" s="19" t="s">
        <v>4558</v>
      </c>
    </row>
    <row r="2240" spans="1:8" x14ac:dyDescent="0.2">
      <c r="A2240" s="3">
        <v>7247</v>
      </c>
      <c r="B2240" s="3" t="s">
        <v>2422</v>
      </c>
      <c r="C2240" s="3" t="s">
        <v>2423</v>
      </c>
      <c r="D2240" s="3" t="s">
        <v>2180</v>
      </c>
      <c r="G2240" s="19">
        <v>6977</v>
      </c>
      <c r="H2240" s="19" t="s">
        <v>4558</v>
      </c>
    </row>
    <row r="2241" spans="1:8" x14ac:dyDescent="0.2">
      <c r="A2241" s="3">
        <v>7249</v>
      </c>
      <c r="B2241" s="3" t="s">
        <v>2424</v>
      </c>
      <c r="C2241" s="3" t="s">
        <v>2423</v>
      </c>
      <c r="D2241" s="3" t="s">
        <v>2180</v>
      </c>
      <c r="G2241" s="19">
        <v>6978</v>
      </c>
      <c r="H2241" s="19" t="s">
        <v>4558</v>
      </c>
    </row>
    <row r="2242" spans="1:8" x14ac:dyDescent="0.2">
      <c r="A2242" s="3">
        <v>7250</v>
      </c>
      <c r="B2242" s="3" t="s">
        <v>2423</v>
      </c>
      <c r="C2242" s="3" t="s">
        <v>2423</v>
      </c>
      <c r="D2242" s="3" t="s">
        <v>2180</v>
      </c>
      <c r="G2242" s="19">
        <v>6979</v>
      </c>
      <c r="H2242" s="19" t="s">
        <v>4558</v>
      </c>
    </row>
    <row r="2243" spans="1:8" x14ac:dyDescent="0.2">
      <c r="A2243" s="3">
        <v>7252</v>
      </c>
      <c r="B2243" s="3" t="s">
        <v>2425</v>
      </c>
      <c r="C2243" s="3" t="s">
        <v>2423</v>
      </c>
      <c r="D2243" s="3" t="s">
        <v>2180</v>
      </c>
      <c r="G2243" s="19">
        <v>6980</v>
      </c>
      <c r="H2243" s="19" t="s">
        <v>4558</v>
      </c>
    </row>
    <row r="2244" spans="1:8" x14ac:dyDescent="0.2">
      <c r="A2244" s="3">
        <v>7241</v>
      </c>
      <c r="B2244" s="3" t="s">
        <v>2426</v>
      </c>
      <c r="C2244" s="3" t="s">
        <v>2426</v>
      </c>
      <c r="D2244" s="3" t="s">
        <v>2180</v>
      </c>
      <c r="G2244" s="19">
        <v>6981</v>
      </c>
      <c r="H2244" s="19" t="s">
        <v>4558</v>
      </c>
    </row>
    <row r="2245" spans="1:8" x14ac:dyDescent="0.2">
      <c r="A2245" s="3">
        <v>7240</v>
      </c>
      <c r="B2245" s="3" t="s">
        <v>2427</v>
      </c>
      <c r="C2245" s="3" t="s">
        <v>2427</v>
      </c>
      <c r="D2245" s="3" t="s">
        <v>2180</v>
      </c>
      <c r="G2245" s="19">
        <v>6982</v>
      </c>
      <c r="H2245" s="19" t="s">
        <v>4558</v>
      </c>
    </row>
    <row r="2246" spans="1:8" x14ac:dyDescent="0.2">
      <c r="A2246" s="3">
        <v>7223</v>
      </c>
      <c r="B2246" s="3" t="s">
        <v>2428</v>
      </c>
      <c r="C2246" s="3" t="s">
        <v>2429</v>
      </c>
      <c r="D2246" s="3" t="s">
        <v>2180</v>
      </c>
      <c r="G2246" s="19">
        <v>6983</v>
      </c>
      <c r="H2246" s="19" t="s">
        <v>4558</v>
      </c>
    </row>
    <row r="2247" spans="1:8" x14ac:dyDescent="0.2">
      <c r="A2247" s="3">
        <v>7224</v>
      </c>
      <c r="B2247" s="3" t="s">
        <v>2430</v>
      </c>
      <c r="C2247" s="3" t="s">
        <v>2429</v>
      </c>
      <c r="D2247" s="3" t="s">
        <v>2180</v>
      </c>
      <c r="G2247" s="19">
        <v>6984</v>
      </c>
      <c r="H2247" s="19" t="s">
        <v>4558</v>
      </c>
    </row>
    <row r="2248" spans="1:8" x14ac:dyDescent="0.2">
      <c r="A2248" s="3">
        <v>7242</v>
      </c>
      <c r="B2248" s="3" t="s">
        <v>2429</v>
      </c>
      <c r="C2248" s="3" t="s">
        <v>2429</v>
      </c>
      <c r="D2248" s="3" t="s">
        <v>2180</v>
      </c>
      <c r="G2248" s="19">
        <v>6986</v>
      </c>
      <c r="H2248" s="19" t="s">
        <v>4558</v>
      </c>
    </row>
    <row r="2249" spans="1:8" x14ac:dyDescent="0.2">
      <c r="A2249" s="3">
        <v>7243</v>
      </c>
      <c r="B2249" s="3" t="s">
        <v>2431</v>
      </c>
      <c r="C2249" s="3" t="s">
        <v>2429</v>
      </c>
      <c r="D2249" s="3" t="s">
        <v>2180</v>
      </c>
      <c r="G2249" s="19">
        <v>6987</v>
      </c>
      <c r="H2249" s="19" t="s">
        <v>4558</v>
      </c>
    </row>
    <row r="2250" spans="1:8" x14ac:dyDescent="0.2">
      <c r="A2250" s="3">
        <v>7244</v>
      </c>
      <c r="B2250" s="3" t="s">
        <v>2432</v>
      </c>
      <c r="C2250" s="3" t="s">
        <v>2429</v>
      </c>
      <c r="D2250" s="3" t="s">
        <v>2180</v>
      </c>
      <c r="G2250" s="19">
        <v>6988</v>
      </c>
      <c r="H2250" s="19" t="s">
        <v>4558</v>
      </c>
    </row>
    <row r="2251" spans="1:8" x14ac:dyDescent="0.2">
      <c r="A2251" s="3">
        <v>7245</v>
      </c>
      <c r="B2251" s="3" t="s">
        <v>2433</v>
      </c>
      <c r="C2251" s="3" t="s">
        <v>2429</v>
      </c>
      <c r="D2251" s="3" t="s">
        <v>2180</v>
      </c>
      <c r="G2251" s="19">
        <v>6989</v>
      </c>
      <c r="H2251" s="19" t="s">
        <v>4558</v>
      </c>
    </row>
    <row r="2252" spans="1:8" x14ac:dyDescent="0.2">
      <c r="A2252" s="3">
        <v>7246</v>
      </c>
      <c r="B2252" s="3" t="s">
        <v>2434</v>
      </c>
      <c r="C2252" s="3" t="s">
        <v>2429</v>
      </c>
      <c r="D2252" s="3" t="s">
        <v>2180</v>
      </c>
      <c r="G2252" s="19">
        <v>6990</v>
      </c>
      <c r="H2252" s="19" t="s">
        <v>4558</v>
      </c>
    </row>
    <row r="2253" spans="1:8" x14ac:dyDescent="0.2">
      <c r="A2253" s="3">
        <v>7000</v>
      </c>
      <c r="B2253" s="3" t="s">
        <v>2435</v>
      </c>
      <c r="C2253" s="3" t="s">
        <v>2435</v>
      </c>
      <c r="D2253" s="3" t="s">
        <v>2180</v>
      </c>
      <c r="G2253" s="19">
        <v>6991</v>
      </c>
      <c r="H2253" s="19" t="s">
        <v>4558</v>
      </c>
    </row>
    <row r="2254" spans="1:8" x14ac:dyDescent="0.2">
      <c r="A2254" s="3">
        <v>7023</v>
      </c>
      <c r="B2254" s="3" t="s">
        <v>2436</v>
      </c>
      <c r="C2254" s="3" t="s">
        <v>2435</v>
      </c>
      <c r="D2254" s="3" t="s">
        <v>2180</v>
      </c>
      <c r="G2254" s="19">
        <v>6992</v>
      </c>
      <c r="H2254" s="19" t="s">
        <v>4558</v>
      </c>
    </row>
    <row r="2255" spans="1:8" x14ac:dyDescent="0.2">
      <c r="A2255" s="3">
        <v>7026</v>
      </c>
      <c r="B2255" s="3" t="s">
        <v>2437</v>
      </c>
      <c r="C2255" s="3" t="s">
        <v>2435</v>
      </c>
      <c r="D2255" s="3" t="s">
        <v>2180</v>
      </c>
      <c r="G2255" s="19">
        <v>6993</v>
      </c>
      <c r="H2255" s="19" t="s">
        <v>4558</v>
      </c>
    </row>
    <row r="2256" spans="1:8" x14ac:dyDescent="0.2">
      <c r="A2256" s="3">
        <v>7062</v>
      </c>
      <c r="B2256" s="3" t="s">
        <v>2438</v>
      </c>
      <c r="C2256" s="3" t="s">
        <v>2439</v>
      </c>
      <c r="D2256" s="3" t="s">
        <v>2180</v>
      </c>
      <c r="G2256" s="19">
        <v>6994</v>
      </c>
      <c r="H2256" s="19" t="s">
        <v>4558</v>
      </c>
    </row>
    <row r="2257" spans="1:8" x14ac:dyDescent="0.2">
      <c r="A2257" s="3">
        <v>7074</v>
      </c>
      <c r="B2257" s="3" t="s">
        <v>2440</v>
      </c>
      <c r="C2257" s="3" t="s">
        <v>2439</v>
      </c>
      <c r="D2257" s="3" t="s">
        <v>2180</v>
      </c>
      <c r="G2257" s="19">
        <v>6995</v>
      </c>
      <c r="H2257" s="19" t="s">
        <v>4558</v>
      </c>
    </row>
    <row r="2258" spans="1:8" x14ac:dyDescent="0.2">
      <c r="A2258" s="3">
        <v>7075</v>
      </c>
      <c r="B2258" s="3" t="s">
        <v>2439</v>
      </c>
      <c r="C2258" s="3" t="s">
        <v>2439</v>
      </c>
      <c r="D2258" s="3" t="s">
        <v>2180</v>
      </c>
      <c r="G2258" s="19">
        <v>6997</v>
      </c>
      <c r="H2258" s="19" t="s">
        <v>4558</v>
      </c>
    </row>
    <row r="2259" spans="1:8" x14ac:dyDescent="0.2">
      <c r="A2259" s="3">
        <v>7076</v>
      </c>
      <c r="B2259" s="3" t="s">
        <v>2441</v>
      </c>
      <c r="C2259" s="3" t="s">
        <v>2439</v>
      </c>
      <c r="D2259" s="3" t="s">
        <v>2180</v>
      </c>
      <c r="G2259" s="19">
        <v>6998</v>
      </c>
      <c r="H2259" s="19" t="s">
        <v>4558</v>
      </c>
    </row>
    <row r="2260" spans="1:8" x14ac:dyDescent="0.2">
      <c r="A2260" s="3">
        <v>7027</v>
      </c>
      <c r="B2260" s="3" t="s">
        <v>2442</v>
      </c>
      <c r="C2260" s="3" t="s">
        <v>2443</v>
      </c>
      <c r="D2260" s="3" t="s">
        <v>2180</v>
      </c>
      <c r="G2260" s="19">
        <v>6999</v>
      </c>
      <c r="H2260" s="19" t="s">
        <v>4558</v>
      </c>
    </row>
    <row r="2261" spans="1:8" x14ac:dyDescent="0.2">
      <c r="A2261" s="3">
        <v>7027</v>
      </c>
      <c r="B2261" s="3" t="s">
        <v>2444</v>
      </c>
      <c r="C2261" s="3" t="s">
        <v>2443</v>
      </c>
      <c r="D2261" s="3" t="s">
        <v>2180</v>
      </c>
      <c r="G2261" s="19">
        <v>7000</v>
      </c>
      <c r="H2261" s="19" t="s">
        <v>4559</v>
      </c>
    </row>
    <row r="2262" spans="1:8" x14ac:dyDescent="0.2">
      <c r="A2262" s="3">
        <v>7027</v>
      </c>
      <c r="B2262" s="3" t="s">
        <v>2445</v>
      </c>
      <c r="C2262" s="3" t="s">
        <v>2443</v>
      </c>
      <c r="D2262" s="3" t="s">
        <v>2180</v>
      </c>
      <c r="G2262" s="19">
        <v>7012</v>
      </c>
      <c r="H2262" s="19" t="s">
        <v>4559</v>
      </c>
    </row>
    <row r="2263" spans="1:8" x14ac:dyDescent="0.2">
      <c r="A2263" s="3">
        <v>7028</v>
      </c>
      <c r="B2263" s="3" t="s">
        <v>2446</v>
      </c>
      <c r="C2263" s="3" t="s">
        <v>2443</v>
      </c>
      <c r="D2263" s="3" t="s">
        <v>2180</v>
      </c>
      <c r="G2263" s="19">
        <v>7013</v>
      </c>
      <c r="H2263" s="19" t="s">
        <v>4559</v>
      </c>
    </row>
    <row r="2264" spans="1:8" x14ac:dyDescent="0.2">
      <c r="A2264" s="3">
        <v>7028</v>
      </c>
      <c r="B2264" s="3" t="s">
        <v>2447</v>
      </c>
      <c r="C2264" s="3" t="s">
        <v>2443</v>
      </c>
      <c r="D2264" s="3" t="s">
        <v>2180</v>
      </c>
      <c r="G2264" s="19">
        <v>7014</v>
      </c>
      <c r="H2264" s="19" t="s">
        <v>4559</v>
      </c>
    </row>
    <row r="2265" spans="1:8" x14ac:dyDescent="0.2">
      <c r="A2265" s="3">
        <v>7029</v>
      </c>
      <c r="B2265" s="3" t="s">
        <v>2448</v>
      </c>
      <c r="C2265" s="3" t="s">
        <v>2443</v>
      </c>
      <c r="D2265" s="3" t="s">
        <v>2180</v>
      </c>
      <c r="G2265" s="19">
        <v>7015</v>
      </c>
      <c r="H2265" s="19" t="s">
        <v>4559</v>
      </c>
    </row>
    <row r="2266" spans="1:8" x14ac:dyDescent="0.2">
      <c r="A2266" s="3">
        <v>7050</v>
      </c>
      <c r="B2266" s="3" t="s">
        <v>2443</v>
      </c>
      <c r="C2266" s="3" t="s">
        <v>2443</v>
      </c>
      <c r="D2266" s="3" t="s">
        <v>2180</v>
      </c>
      <c r="G2266" s="19">
        <v>7016</v>
      </c>
      <c r="H2266" s="19" t="s">
        <v>4559</v>
      </c>
    </row>
    <row r="2267" spans="1:8" x14ac:dyDescent="0.2">
      <c r="A2267" s="3">
        <v>7056</v>
      </c>
      <c r="B2267" s="3" t="s">
        <v>2449</v>
      </c>
      <c r="C2267" s="3" t="s">
        <v>2443</v>
      </c>
      <c r="D2267" s="3" t="s">
        <v>2180</v>
      </c>
      <c r="G2267" s="19">
        <v>7017</v>
      </c>
      <c r="H2267" s="19" t="s">
        <v>4559</v>
      </c>
    </row>
    <row r="2268" spans="1:8" x14ac:dyDescent="0.2">
      <c r="A2268" s="3">
        <v>7057</v>
      </c>
      <c r="B2268" s="3" t="s">
        <v>2450</v>
      </c>
      <c r="C2268" s="3" t="s">
        <v>2443</v>
      </c>
      <c r="D2268" s="3" t="s">
        <v>2180</v>
      </c>
      <c r="G2268" s="19">
        <v>7018</v>
      </c>
      <c r="H2268" s="19" t="s">
        <v>4559</v>
      </c>
    </row>
    <row r="2269" spans="1:8" x14ac:dyDescent="0.2">
      <c r="A2269" s="3">
        <v>7058</v>
      </c>
      <c r="B2269" s="3" t="s">
        <v>2451</v>
      </c>
      <c r="C2269" s="3" t="s">
        <v>2443</v>
      </c>
      <c r="D2269" s="3" t="s">
        <v>2180</v>
      </c>
      <c r="G2269" s="19">
        <v>7019</v>
      </c>
      <c r="H2269" s="19" t="s">
        <v>4559</v>
      </c>
    </row>
    <row r="2270" spans="1:8" x14ac:dyDescent="0.2">
      <c r="A2270" s="3">
        <v>7063</v>
      </c>
      <c r="B2270" s="3" t="s">
        <v>2452</v>
      </c>
      <c r="C2270" s="3" t="s">
        <v>2453</v>
      </c>
      <c r="D2270" s="3" t="s">
        <v>2180</v>
      </c>
      <c r="G2270" s="19">
        <v>7023</v>
      </c>
      <c r="H2270" s="19" t="s">
        <v>4559</v>
      </c>
    </row>
    <row r="2271" spans="1:8" x14ac:dyDescent="0.2">
      <c r="A2271" s="3">
        <v>7064</v>
      </c>
      <c r="B2271" s="3" t="s">
        <v>2454</v>
      </c>
      <c r="C2271" s="3" t="s">
        <v>2453</v>
      </c>
      <c r="D2271" s="3" t="s">
        <v>2180</v>
      </c>
      <c r="G2271" s="19">
        <v>7026</v>
      </c>
      <c r="H2271" s="19" t="s">
        <v>4559</v>
      </c>
    </row>
    <row r="2272" spans="1:8" x14ac:dyDescent="0.2">
      <c r="A2272" s="3">
        <v>7202</v>
      </c>
      <c r="B2272" s="3" t="s">
        <v>2455</v>
      </c>
      <c r="C2272" s="3" t="s">
        <v>2456</v>
      </c>
      <c r="D2272" s="3" t="s">
        <v>2180</v>
      </c>
      <c r="G2272" s="19">
        <v>7027</v>
      </c>
      <c r="H2272" s="19" t="s">
        <v>4559</v>
      </c>
    </row>
    <row r="2273" spans="1:8" x14ac:dyDescent="0.2">
      <c r="A2273" s="3">
        <v>7203</v>
      </c>
      <c r="B2273" s="3" t="s">
        <v>2456</v>
      </c>
      <c r="C2273" s="3" t="s">
        <v>2456</v>
      </c>
      <c r="D2273" s="3" t="s">
        <v>2180</v>
      </c>
      <c r="G2273" s="19">
        <v>7028</v>
      </c>
      <c r="H2273" s="19" t="s">
        <v>4559</v>
      </c>
    </row>
    <row r="2274" spans="1:8" x14ac:dyDescent="0.2">
      <c r="A2274" s="3">
        <v>7204</v>
      </c>
      <c r="B2274" s="3" t="s">
        <v>2457</v>
      </c>
      <c r="C2274" s="3" t="s">
        <v>2457</v>
      </c>
      <c r="D2274" s="3" t="s">
        <v>2180</v>
      </c>
      <c r="G2274" s="19">
        <v>7029</v>
      </c>
      <c r="H2274" s="19" t="s">
        <v>4559</v>
      </c>
    </row>
    <row r="2275" spans="1:8" x14ac:dyDescent="0.2">
      <c r="A2275" s="3">
        <v>7205</v>
      </c>
      <c r="B2275" s="3" t="s">
        <v>2458</v>
      </c>
      <c r="C2275" s="3" t="s">
        <v>2458</v>
      </c>
      <c r="D2275" s="3" t="s">
        <v>2180</v>
      </c>
      <c r="G2275" s="19">
        <v>7031</v>
      </c>
      <c r="H2275" s="19" t="s">
        <v>4559</v>
      </c>
    </row>
    <row r="2276" spans="1:8" x14ac:dyDescent="0.2">
      <c r="A2276" s="3">
        <v>7306</v>
      </c>
      <c r="B2276" s="3" t="s">
        <v>2459</v>
      </c>
      <c r="C2276" s="3" t="s">
        <v>2459</v>
      </c>
      <c r="D2276" s="3" t="s">
        <v>2180</v>
      </c>
      <c r="G2276" s="19">
        <v>7032</v>
      </c>
      <c r="H2276" s="19" t="s">
        <v>4559</v>
      </c>
    </row>
    <row r="2277" spans="1:8" x14ac:dyDescent="0.2">
      <c r="A2277" s="3">
        <v>7307</v>
      </c>
      <c r="B2277" s="3" t="s">
        <v>2460</v>
      </c>
      <c r="C2277" s="3" t="s">
        <v>2460</v>
      </c>
      <c r="D2277" s="3" t="s">
        <v>2180</v>
      </c>
      <c r="G2277" s="19">
        <v>7050</v>
      </c>
      <c r="H2277" s="19" t="s">
        <v>4560</v>
      </c>
    </row>
    <row r="2278" spans="1:8" x14ac:dyDescent="0.2">
      <c r="A2278" s="3">
        <v>7304</v>
      </c>
      <c r="B2278" s="3" t="s">
        <v>2461</v>
      </c>
      <c r="C2278" s="3" t="s">
        <v>2461</v>
      </c>
      <c r="D2278" s="3" t="s">
        <v>2180</v>
      </c>
      <c r="G2278" s="19">
        <v>7056</v>
      </c>
      <c r="H2278" s="19" t="s">
        <v>4559</v>
      </c>
    </row>
    <row r="2279" spans="1:8" x14ac:dyDescent="0.2">
      <c r="A2279" s="3">
        <v>7208</v>
      </c>
      <c r="B2279" s="3" t="s">
        <v>2462</v>
      </c>
      <c r="C2279" s="3" t="s">
        <v>2463</v>
      </c>
      <c r="D2279" s="3" t="s">
        <v>2180</v>
      </c>
      <c r="G2279" s="19">
        <v>7057</v>
      </c>
      <c r="H2279" s="19" t="s">
        <v>4559</v>
      </c>
    </row>
    <row r="2280" spans="1:8" x14ac:dyDescent="0.2">
      <c r="A2280" s="3">
        <v>7206</v>
      </c>
      <c r="B2280" s="3" t="s">
        <v>2464</v>
      </c>
      <c r="C2280" s="3" t="s">
        <v>2465</v>
      </c>
      <c r="D2280" s="3" t="s">
        <v>2180</v>
      </c>
      <c r="G2280" s="19">
        <v>7058</v>
      </c>
      <c r="H2280" s="19" t="s">
        <v>4560</v>
      </c>
    </row>
    <row r="2281" spans="1:8" x14ac:dyDescent="0.2">
      <c r="A2281" s="3">
        <v>7302</v>
      </c>
      <c r="B2281" s="3" t="s">
        <v>2465</v>
      </c>
      <c r="C2281" s="3" t="s">
        <v>2465</v>
      </c>
      <c r="D2281" s="3" t="s">
        <v>2180</v>
      </c>
      <c r="G2281" s="19">
        <v>7062</v>
      </c>
      <c r="H2281" s="19" t="s">
        <v>4559</v>
      </c>
    </row>
    <row r="2282" spans="1:8" x14ac:dyDescent="0.2">
      <c r="A2282" s="3">
        <v>7303</v>
      </c>
      <c r="B2282" s="3" t="s">
        <v>2466</v>
      </c>
      <c r="C2282" s="3" t="s">
        <v>2465</v>
      </c>
      <c r="D2282" s="3" t="s">
        <v>2180</v>
      </c>
      <c r="G2282" s="19">
        <v>7063</v>
      </c>
      <c r="H2282" s="19" t="s">
        <v>4559</v>
      </c>
    </row>
    <row r="2283" spans="1:8" x14ac:dyDescent="0.2">
      <c r="A2283" s="3">
        <v>7213</v>
      </c>
      <c r="B2283" s="3" t="s">
        <v>2467</v>
      </c>
      <c r="C2283" s="3" t="s">
        <v>2468</v>
      </c>
      <c r="D2283" s="3" t="s">
        <v>2180</v>
      </c>
      <c r="G2283" s="19">
        <v>7064</v>
      </c>
      <c r="H2283" s="19" t="s">
        <v>4559</v>
      </c>
    </row>
    <row r="2284" spans="1:8" x14ac:dyDescent="0.2">
      <c r="A2284" s="3">
        <v>7214</v>
      </c>
      <c r="B2284" s="3" t="s">
        <v>2468</v>
      </c>
      <c r="C2284" s="3" t="s">
        <v>2468</v>
      </c>
      <c r="D2284" s="3" t="s">
        <v>2180</v>
      </c>
      <c r="G2284" s="19">
        <v>7074</v>
      </c>
      <c r="H2284" s="19" t="s">
        <v>4559</v>
      </c>
    </row>
    <row r="2285" spans="1:8" x14ac:dyDescent="0.2">
      <c r="A2285" s="3">
        <v>7215</v>
      </c>
      <c r="B2285" s="3" t="s">
        <v>2469</v>
      </c>
      <c r="C2285" s="3" t="s">
        <v>2468</v>
      </c>
      <c r="D2285" s="3" t="s">
        <v>2180</v>
      </c>
      <c r="G2285" s="19">
        <v>7075</v>
      </c>
      <c r="H2285" s="19" t="s">
        <v>4559</v>
      </c>
    </row>
    <row r="2286" spans="1:8" x14ac:dyDescent="0.2">
      <c r="A2286" s="3">
        <v>7220</v>
      </c>
      <c r="B2286" s="3" t="s">
        <v>2470</v>
      </c>
      <c r="C2286" s="3" t="s">
        <v>2470</v>
      </c>
      <c r="D2286" s="3" t="s">
        <v>2180</v>
      </c>
      <c r="G2286" s="19">
        <v>7076</v>
      </c>
      <c r="H2286" s="19" t="s">
        <v>4559</v>
      </c>
    </row>
    <row r="2287" spans="1:8" x14ac:dyDescent="0.2">
      <c r="A2287" s="3">
        <v>7220</v>
      </c>
      <c r="B2287" s="3" t="s">
        <v>2470</v>
      </c>
      <c r="C2287" s="3" t="s">
        <v>2470</v>
      </c>
      <c r="D2287" s="3" t="s">
        <v>2180</v>
      </c>
      <c r="G2287" s="19">
        <v>7077</v>
      </c>
      <c r="H2287" s="19" t="s">
        <v>4559</v>
      </c>
    </row>
    <row r="2288" spans="1:8" x14ac:dyDescent="0.2">
      <c r="A2288" s="3">
        <v>7222</v>
      </c>
      <c r="B2288" s="3" t="s">
        <v>2471</v>
      </c>
      <c r="C2288" s="3" t="s">
        <v>2470</v>
      </c>
      <c r="D2288" s="3" t="s">
        <v>2180</v>
      </c>
      <c r="G2288" s="19">
        <v>7078</v>
      </c>
      <c r="H2288" s="19" t="s">
        <v>4559</v>
      </c>
    </row>
    <row r="2289" spans="1:8" x14ac:dyDescent="0.2">
      <c r="A2289" s="3">
        <v>7226</v>
      </c>
      <c r="B2289" s="3" t="s">
        <v>2472</v>
      </c>
      <c r="C2289" s="3" t="s">
        <v>2470</v>
      </c>
      <c r="D2289" s="3" t="s">
        <v>2180</v>
      </c>
      <c r="G2289" s="19">
        <v>7082</v>
      </c>
      <c r="H2289" s="19" t="s">
        <v>4559</v>
      </c>
    </row>
    <row r="2290" spans="1:8" x14ac:dyDescent="0.2">
      <c r="A2290" s="3">
        <v>7226</v>
      </c>
      <c r="B2290" s="3" t="s">
        <v>2472</v>
      </c>
      <c r="C2290" s="3" t="s">
        <v>2470</v>
      </c>
      <c r="D2290" s="3" t="s">
        <v>2180</v>
      </c>
      <c r="G2290" s="19">
        <v>7083</v>
      </c>
      <c r="H2290" s="19" t="s">
        <v>4559</v>
      </c>
    </row>
    <row r="2291" spans="1:8" x14ac:dyDescent="0.2">
      <c r="A2291" s="3">
        <v>7226</v>
      </c>
      <c r="B2291" s="3" t="s">
        <v>2473</v>
      </c>
      <c r="C2291" s="3" t="s">
        <v>2470</v>
      </c>
      <c r="D2291" s="3" t="s">
        <v>2180</v>
      </c>
      <c r="G2291" s="19">
        <v>7084</v>
      </c>
      <c r="H2291" s="19" t="s">
        <v>4559</v>
      </c>
    </row>
    <row r="2292" spans="1:8" x14ac:dyDescent="0.2">
      <c r="A2292" s="3">
        <v>7228</v>
      </c>
      <c r="B2292" s="3" t="s">
        <v>2474</v>
      </c>
      <c r="C2292" s="3" t="s">
        <v>2470</v>
      </c>
      <c r="D2292" s="3" t="s">
        <v>2180</v>
      </c>
      <c r="G2292" s="19">
        <v>7104</v>
      </c>
      <c r="H2292" s="19" t="s">
        <v>4559</v>
      </c>
    </row>
    <row r="2293" spans="1:8" x14ac:dyDescent="0.2">
      <c r="A2293" s="3">
        <v>7228</v>
      </c>
      <c r="B2293" s="3" t="s">
        <v>2475</v>
      </c>
      <c r="C2293" s="3" t="s">
        <v>2470</v>
      </c>
      <c r="D2293" s="3" t="s">
        <v>2180</v>
      </c>
      <c r="G2293" s="19">
        <v>7106</v>
      </c>
      <c r="H2293" s="19" t="s">
        <v>4555</v>
      </c>
    </row>
    <row r="2294" spans="1:8" x14ac:dyDescent="0.2">
      <c r="A2294" s="3">
        <v>7212</v>
      </c>
      <c r="B2294" s="3" t="s">
        <v>2476</v>
      </c>
      <c r="C2294" s="3" t="s">
        <v>2477</v>
      </c>
      <c r="D2294" s="3" t="s">
        <v>2180</v>
      </c>
      <c r="G2294" s="19">
        <v>7107</v>
      </c>
      <c r="H2294" s="19" t="s">
        <v>4555</v>
      </c>
    </row>
    <row r="2295" spans="1:8" x14ac:dyDescent="0.2">
      <c r="A2295" s="3">
        <v>7212</v>
      </c>
      <c r="B2295" s="3" t="s">
        <v>2478</v>
      </c>
      <c r="C2295" s="3" t="s">
        <v>2477</v>
      </c>
      <c r="D2295" s="3" t="s">
        <v>2180</v>
      </c>
      <c r="G2295" s="19">
        <v>7109</v>
      </c>
      <c r="H2295" s="19" t="s">
        <v>4555</v>
      </c>
    </row>
    <row r="2296" spans="1:8" x14ac:dyDescent="0.2">
      <c r="A2296" s="3">
        <v>7212</v>
      </c>
      <c r="B2296" s="3" t="s">
        <v>2479</v>
      </c>
      <c r="C2296" s="3" t="s">
        <v>2477</v>
      </c>
      <c r="D2296" s="3" t="s">
        <v>2180</v>
      </c>
      <c r="G2296" s="19">
        <v>7110</v>
      </c>
      <c r="H2296" s="19" t="s">
        <v>4559</v>
      </c>
    </row>
    <row r="2297" spans="1:8" x14ac:dyDescent="0.2">
      <c r="A2297" s="3">
        <v>7158</v>
      </c>
      <c r="B2297" s="3" t="s">
        <v>2480</v>
      </c>
      <c r="C2297" s="3" t="s">
        <v>2481</v>
      </c>
      <c r="D2297" s="3" t="s">
        <v>2180</v>
      </c>
      <c r="G2297" s="19">
        <v>7111</v>
      </c>
      <c r="H2297" s="19" t="s">
        <v>4559</v>
      </c>
    </row>
    <row r="2298" spans="1:8" x14ac:dyDescent="0.2">
      <c r="A2298" s="3">
        <v>7159</v>
      </c>
      <c r="B2298" s="3" t="s">
        <v>2482</v>
      </c>
      <c r="C2298" s="3" t="s">
        <v>2481</v>
      </c>
      <c r="D2298" s="3" t="s">
        <v>2180</v>
      </c>
      <c r="G2298" s="19">
        <v>7112</v>
      </c>
      <c r="H2298" s="19" t="s">
        <v>4557</v>
      </c>
    </row>
    <row r="2299" spans="1:8" x14ac:dyDescent="0.2">
      <c r="A2299" s="3">
        <v>7162</v>
      </c>
      <c r="B2299" s="3" t="s">
        <v>2483</v>
      </c>
      <c r="C2299" s="3" t="s">
        <v>2481</v>
      </c>
      <c r="D2299" s="3" t="s">
        <v>2180</v>
      </c>
      <c r="G2299" s="19">
        <v>7113</v>
      </c>
      <c r="H2299" s="19" t="s">
        <v>4557</v>
      </c>
    </row>
    <row r="2300" spans="1:8" x14ac:dyDescent="0.2">
      <c r="A2300" s="3">
        <v>7163</v>
      </c>
      <c r="B2300" s="3" t="s">
        <v>2484</v>
      </c>
      <c r="C2300" s="3" t="s">
        <v>2481</v>
      </c>
      <c r="D2300" s="3" t="s">
        <v>2180</v>
      </c>
      <c r="G2300" s="19">
        <v>7114</v>
      </c>
      <c r="H2300" s="19" t="s">
        <v>4559</v>
      </c>
    </row>
    <row r="2301" spans="1:8" x14ac:dyDescent="0.2">
      <c r="A2301" s="3">
        <v>7164</v>
      </c>
      <c r="B2301" s="3" t="s">
        <v>2485</v>
      </c>
      <c r="C2301" s="3" t="s">
        <v>2481</v>
      </c>
      <c r="D2301" s="3" t="s">
        <v>2180</v>
      </c>
      <c r="G2301" s="19">
        <v>7115</v>
      </c>
      <c r="H2301" s="19" t="s">
        <v>4559</v>
      </c>
    </row>
    <row r="2302" spans="1:8" x14ac:dyDescent="0.2">
      <c r="A2302" s="3">
        <v>7165</v>
      </c>
      <c r="B2302" s="3" t="s">
        <v>2481</v>
      </c>
      <c r="C2302" s="3" t="s">
        <v>2481</v>
      </c>
      <c r="D2302" s="3" t="s">
        <v>2180</v>
      </c>
      <c r="G2302" s="19">
        <v>7116</v>
      </c>
      <c r="H2302" s="19" t="s">
        <v>4557</v>
      </c>
    </row>
    <row r="2303" spans="1:8" x14ac:dyDescent="0.2">
      <c r="A2303" s="3">
        <v>7180</v>
      </c>
      <c r="B2303" s="3" t="s">
        <v>2486</v>
      </c>
      <c r="C2303" s="3" t="s">
        <v>2486</v>
      </c>
      <c r="D2303" s="3" t="s">
        <v>2180</v>
      </c>
      <c r="G2303" s="19">
        <v>7122</v>
      </c>
      <c r="H2303" s="19" t="s">
        <v>4559</v>
      </c>
    </row>
    <row r="2304" spans="1:8" x14ac:dyDescent="0.2">
      <c r="A2304" s="3">
        <v>7182</v>
      </c>
      <c r="B2304" s="3" t="s">
        <v>2487</v>
      </c>
      <c r="C2304" s="3" t="s">
        <v>2486</v>
      </c>
      <c r="D2304" s="3" t="s">
        <v>2180</v>
      </c>
      <c r="G2304" s="19">
        <v>7126</v>
      </c>
      <c r="H2304" s="19" t="s">
        <v>4559</v>
      </c>
    </row>
    <row r="2305" spans="1:8" x14ac:dyDescent="0.2">
      <c r="A2305" s="3">
        <v>7183</v>
      </c>
      <c r="B2305" s="3" t="s">
        <v>2488</v>
      </c>
      <c r="C2305" s="3" t="s">
        <v>2486</v>
      </c>
      <c r="D2305" s="3" t="s">
        <v>2180</v>
      </c>
      <c r="G2305" s="19">
        <v>7127</v>
      </c>
      <c r="H2305" s="19" t="s">
        <v>4559</v>
      </c>
    </row>
    <row r="2306" spans="1:8" x14ac:dyDescent="0.2">
      <c r="A2306" s="3">
        <v>7186</v>
      </c>
      <c r="B2306" s="3" t="s">
        <v>2489</v>
      </c>
      <c r="C2306" s="3" t="s">
        <v>2486</v>
      </c>
      <c r="D2306" s="3" t="s">
        <v>2180</v>
      </c>
      <c r="G2306" s="19">
        <v>7128</v>
      </c>
      <c r="H2306" s="19" t="s">
        <v>4557</v>
      </c>
    </row>
    <row r="2307" spans="1:8" x14ac:dyDescent="0.2">
      <c r="A2307" s="3">
        <v>7184</v>
      </c>
      <c r="B2307" s="3" t="s">
        <v>2490</v>
      </c>
      <c r="C2307" s="3" t="s">
        <v>2491</v>
      </c>
      <c r="D2307" s="3" t="s">
        <v>2180</v>
      </c>
      <c r="G2307" s="19">
        <v>7130</v>
      </c>
      <c r="H2307" s="19" t="s">
        <v>4559</v>
      </c>
    </row>
    <row r="2308" spans="1:8" x14ac:dyDescent="0.2">
      <c r="A2308" s="3">
        <v>7185</v>
      </c>
      <c r="B2308" s="3" t="s">
        <v>2492</v>
      </c>
      <c r="C2308" s="3" t="s">
        <v>2491</v>
      </c>
      <c r="D2308" s="3" t="s">
        <v>2180</v>
      </c>
      <c r="G2308" s="19">
        <v>7132</v>
      </c>
      <c r="H2308" s="19" t="s">
        <v>4557</v>
      </c>
    </row>
    <row r="2309" spans="1:8" x14ac:dyDescent="0.2">
      <c r="A2309" s="3">
        <v>7172</v>
      </c>
      <c r="B2309" s="3" t="s">
        <v>2493</v>
      </c>
      <c r="C2309" s="3" t="s">
        <v>2494</v>
      </c>
      <c r="D2309" s="3" t="s">
        <v>2180</v>
      </c>
      <c r="G2309" s="19">
        <v>7134</v>
      </c>
      <c r="H2309" s="19" t="s">
        <v>4557</v>
      </c>
    </row>
    <row r="2310" spans="1:8" x14ac:dyDescent="0.2">
      <c r="A2310" s="3">
        <v>7173</v>
      </c>
      <c r="B2310" s="3" t="s">
        <v>2495</v>
      </c>
      <c r="C2310" s="3" t="s">
        <v>2494</v>
      </c>
      <c r="D2310" s="3" t="s">
        <v>2180</v>
      </c>
      <c r="G2310" s="19">
        <v>7137</v>
      </c>
      <c r="H2310" s="19" t="s">
        <v>4557</v>
      </c>
    </row>
    <row r="2311" spans="1:8" x14ac:dyDescent="0.2">
      <c r="A2311" s="3">
        <v>7174</v>
      </c>
      <c r="B2311" s="3" t="s">
        <v>2496</v>
      </c>
      <c r="C2311" s="3" t="s">
        <v>2494</v>
      </c>
      <c r="D2311" s="3" t="s">
        <v>2180</v>
      </c>
      <c r="G2311" s="19">
        <v>7138</v>
      </c>
      <c r="H2311" s="19" t="s">
        <v>4557</v>
      </c>
    </row>
    <row r="2312" spans="1:8" x14ac:dyDescent="0.2">
      <c r="A2312" s="3">
        <v>7175</v>
      </c>
      <c r="B2312" s="3" t="s">
        <v>2494</v>
      </c>
      <c r="C2312" s="3" t="s">
        <v>2494</v>
      </c>
      <c r="D2312" s="3" t="s">
        <v>2180</v>
      </c>
      <c r="G2312" s="19">
        <v>7141</v>
      </c>
      <c r="H2312" s="19" t="s">
        <v>4559</v>
      </c>
    </row>
    <row r="2313" spans="1:8" x14ac:dyDescent="0.2">
      <c r="A2313" s="3">
        <v>7176</v>
      </c>
      <c r="B2313" s="3" t="s">
        <v>2497</v>
      </c>
      <c r="C2313" s="3" t="s">
        <v>2494</v>
      </c>
      <c r="D2313" s="3" t="s">
        <v>2180</v>
      </c>
      <c r="G2313" s="19">
        <v>7142</v>
      </c>
      <c r="H2313" s="19" t="s">
        <v>4557</v>
      </c>
    </row>
    <row r="2314" spans="1:8" x14ac:dyDescent="0.2">
      <c r="A2314" s="3">
        <v>7187</v>
      </c>
      <c r="B2314" s="3" t="s">
        <v>2498</v>
      </c>
      <c r="C2314" s="3" t="s">
        <v>2499</v>
      </c>
      <c r="D2314" s="3" t="s">
        <v>2180</v>
      </c>
      <c r="G2314" s="19">
        <v>7143</v>
      </c>
      <c r="H2314" s="19" t="s">
        <v>4557</v>
      </c>
    </row>
    <row r="2315" spans="1:8" x14ac:dyDescent="0.2">
      <c r="A2315" s="3">
        <v>7188</v>
      </c>
      <c r="B2315" s="3" t="s">
        <v>2500</v>
      </c>
      <c r="C2315" s="3" t="s">
        <v>2499</v>
      </c>
      <c r="D2315" s="3" t="s">
        <v>2180</v>
      </c>
      <c r="G2315" s="19">
        <v>7144</v>
      </c>
      <c r="H2315" s="19" t="s">
        <v>4557</v>
      </c>
    </row>
    <row r="2316" spans="1:8" x14ac:dyDescent="0.2">
      <c r="A2316" s="3">
        <v>7189</v>
      </c>
      <c r="B2316" s="3" t="s">
        <v>2501</v>
      </c>
      <c r="C2316" s="3" t="s">
        <v>2499</v>
      </c>
      <c r="D2316" s="3" t="s">
        <v>2180</v>
      </c>
      <c r="G2316" s="19">
        <v>7145</v>
      </c>
      <c r="H2316" s="19" t="s">
        <v>4557</v>
      </c>
    </row>
    <row r="2317" spans="1:8" x14ac:dyDescent="0.2">
      <c r="A2317" s="3">
        <v>7166</v>
      </c>
      <c r="B2317" s="3" t="s">
        <v>2502</v>
      </c>
      <c r="C2317" s="3" t="s">
        <v>2502</v>
      </c>
      <c r="D2317" s="3" t="s">
        <v>2180</v>
      </c>
      <c r="G2317" s="19">
        <v>7146</v>
      </c>
      <c r="H2317" s="19" t="s">
        <v>4557</v>
      </c>
    </row>
    <row r="2318" spans="1:8" x14ac:dyDescent="0.2">
      <c r="A2318" s="3">
        <v>7167</v>
      </c>
      <c r="B2318" s="3" t="s">
        <v>2503</v>
      </c>
      <c r="C2318" s="3" t="s">
        <v>2502</v>
      </c>
      <c r="D2318" s="3" t="s">
        <v>2180</v>
      </c>
      <c r="G2318" s="19">
        <v>7147</v>
      </c>
      <c r="H2318" s="19" t="s">
        <v>4557</v>
      </c>
    </row>
    <row r="2319" spans="1:8" x14ac:dyDescent="0.2">
      <c r="A2319" s="3">
        <v>7168</v>
      </c>
      <c r="B2319" s="3" t="s">
        <v>2504</v>
      </c>
      <c r="C2319" s="3" t="s">
        <v>2502</v>
      </c>
      <c r="D2319" s="3" t="s">
        <v>2180</v>
      </c>
      <c r="G2319" s="19">
        <v>7148</v>
      </c>
      <c r="H2319" s="19" t="s">
        <v>4557</v>
      </c>
    </row>
    <row r="2320" spans="1:8" x14ac:dyDescent="0.2">
      <c r="A2320" s="3">
        <v>7134</v>
      </c>
      <c r="B2320" s="3" t="s">
        <v>2505</v>
      </c>
      <c r="C2320" s="3" t="s">
        <v>2506</v>
      </c>
      <c r="D2320" s="3" t="s">
        <v>2180</v>
      </c>
      <c r="G2320" s="19">
        <v>7149</v>
      </c>
      <c r="H2320" s="19" t="s">
        <v>4557</v>
      </c>
    </row>
    <row r="2321" spans="1:8" x14ac:dyDescent="0.2">
      <c r="A2321" s="3">
        <v>7137</v>
      </c>
      <c r="B2321" s="3" t="s">
        <v>2507</v>
      </c>
      <c r="C2321" s="3" t="s">
        <v>2506</v>
      </c>
      <c r="D2321" s="3" t="s">
        <v>2180</v>
      </c>
      <c r="G2321" s="19">
        <v>7151</v>
      </c>
      <c r="H2321" s="19" t="s">
        <v>4559</v>
      </c>
    </row>
    <row r="2322" spans="1:8" x14ac:dyDescent="0.2">
      <c r="A2322" s="3">
        <v>7138</v>
      </c>
      <c r="B2322" s="3" t="s">
        <v>2508</v>
      </c>
      <c r="C2322" s="3" t="s">
        <v>2506</v>
      </c>
      <c r="D2322" s="3" t="s">
        <v>2180</v>
      </c>
      <c r="G2322" s="19">
        <v>7152</v>
      </c>
      <c r="H2322" s="19" t="s">
        <v>4559</v>
      </c>
    </row>
    <row r="2323" spans="1:8" x14ac:dyDescent="0.2">
      <c r="A2323" s="3">
        <v>5000</v>
      </c>
      <c r="B2323" s="3" t="s">
        <v>2509</v>
      </c>
      <c r="C2323" s="3" t="s">
        <v>2509</v>
      </c>
      <c r="D2323" s="3" t="s">
        <v>2510</v>
      </c>
      <c r="G2323" s="19">
        <v>7153</v>
      </c>
      <c r="H2323" s="19" t="s">
        <v>4557</v>
      </c>
    </row>
    <row r="2324" spans="1:8" x14ac:dyDescent="0.2">
      <c r="A2324" s="3">
        <v>5004</v>
      </c>
      <c r="B2324" s="3" t="s">
        <v>2509</v>
      </c>
      <c r="C2324" s="3" t="s">
        <v>2509</v>
      </c>
      <c r="D2324" s="3" t="s">
        <v>2510</v>
      </c>
      <c r="G2324" s="19">
        <v>7154</v>
      </c>
      <c r="H2324" s="19" t="s">
        <v>4557</v>
      </c>
    </row>
    <row r="2325" spans="1:8" x14ac:dyDescent="0.2">
      <c r="A2325" s="3">
        <v>5032</v>
      </c>
      <c r="B2325" s="3" t="s">
        <v>2511</v>
      </c>
      <c r="C2325" s="3" t="s">
        <v>2509</v>
      </c>
      <c r="D2325" s="3" t="s">
        <v>2510</v>
      </c>
      <c r="G2325" s="19">
        <v>7155</v>
      </c>
      <c r="H2325" s="19" t="s">
        <v>4557</v>
      </c>
    </row>
    <row r="2326" spans="1:8" x14ac:dyDescent="0.2">
      <c r="A2326" s="3">
        <v>5023</v>
      </c>
      <c r="B2326" s="3" t="s">
        <v>2512</v>
      </c>
      <c r="C2326" s="3" t="s">
        <v>2512</v>
      </c>
      <c r="D2326" s="3" t="s">
        <v>2510</v>
      </c>
      <c r="G2326" s="19">
        <v>7156</v>
      </c>
      <c r="H2326" s="19" t="s">
        <v>4559</v>
      </c>
    </row>
    <row r="2327" spans="1:8" x14ac:dyDescent="0.2">
      <c r="A2327" s="3">
        <v>5033</v>
      </c>
      <c r="B2327" s="3" t="s">
        <v>2513</v>
      </c>
      <c r="C2327" s="3" t="s">
        <v>2514</v>
      </c>
      <c r="D2327" s="3" t="s">
        <v>2510</v>
      </c>
      <c r="G2327" s="19">
        <v>7157</v>
      </c>
      <c r="H2327" s="19" t="s">
        <v>4557</v>
      </c>
    </row>
    <row r="2328" spans="1:8" x14ac:dyDescent="0.2">
      <c r="A2328" s="3">
        <v>5025</v>
      </c>
      <c r="B2328" s="3" t="s">
        <v>2515</v>
      </c>
      <c r="C2328" s="3" t="s">
        <v>2516</v>
      </c>
      <c r="D2328" s="3" t="s">
        <v>2510</v>
      </c>
      <c r="G2328" s="19">
        <v>7158</v>
      </c>
      <c r="H2328" s="19" t="s">
        <v>4557</v>
      </c>
    </row>
    <row r="2329" spans="1:8" x14ac:dyDescent="0.2">
      <c r="A2329" s="3">
        <v>5026</v>
      </c>
      <c r="B2329" s="3" t="s">
        <v>2516</v>
      </c>
      <c r="C2329" s="3" t="s">
        <v>2516</v>
      </c>
      <c r="D2329" s="3" t="s">
        <v>2510</v>
      </c>
      <c r="G2329" s="19">
        <v>7159</v>
      </c>
      <c r="H2329" s="19" t="s">
        <v>4557</v>
      </c>
    </row>
    <row r="2330" spans="1:8" x14ac:dyDescent="0.2">
      <c r="A2330" s="3">
        <v>5017</v>
      </c>
      <c r="B2330" s="3" t="s">
        <v>2517</v>
      </c>
      <c r="C2330" s="3" t="s">
        <v>2518</v>
      </c>
      <c r="D2330" s="3" t="s">
        <v>2510</v>
      </c>
      <c r="G2330" s="19">
        <v>7162</v>
      </c>
      <c r="H2330" s="19" t="s">
        <v>4557</v>
      </c>
    </row>
    <row r="2331" spans="1:8" x14ac:dyDescent="0.2">
      <c r="A2331" s="3">
        <v>5018</v>
      </c>
      <c r="B2331" s="3" t="s">
        <v>2519</v>
      </c>
      <c r="C2331" s="3" t="s">
        <v>2518</v>
      </c>
      <c r="D2331" s="3" t="s">
        <v>2510</v>
      </c>
      <c r="G2331" s="19">
        <v>7163</v>
      </c>
      <c r="H2331" s="19" t="s">
        <v>4557</v>
      </c>
    </row>
    <row r="2332" spans="1:8" x14ac:dyDescent="0.2">
      <c r="A2332" s="3">
        <v>5722</v>
      </c>
      <c r="B2332" s="3" t="s">
        <v>2520</v>
      </c>
      <c r="C2332" s="3" t="s">
        <v>2520</v>
      </c>
      <c r="D2332" s="3" t="s">
        <v>2510</v>
      </c>
      <c r="G2332" s="19">
        <v>7164</v>
      </c>
      <c r="H2332" s="19" t="s">
        <v>4557</v>
      </c>
    </row>
    <row r="2333" spans="1:8" x14ac:dyDescent="0.2">
      <c r="A2333" s="3">
        <v>5042</v>
      </c>
      <c r="B2333" s="3" t="s">
        <v>2521</v>
      </c>
      <c r="C2333" s="3" t="s">
        <v>2521</v>
      </c>
      <c r="D2333" s="3" t="s">
        <v>2510</v>
      </c>
      <c r="G2333" s="19">
        <v>7165</v>
      </c>
      <c r="H2333" s="19" t="s">
        <v>4557</v>
      </c>
    </row>
    <row r="2334" spans="1:8" x14ac:dyDescent="0.2">
      <c r="A2334" s="3">
        <v>5022</v>
      </c>
      <c r="B2334" s="3" t="s">
        <v>2522</v>
      </c>
      <c r="C2334" s="3" t="s">
        <v>2523</v>
      </c>
      <c r="D2334" s="3" t="s">
        <v>2510</v>
      </c>
      <c r="G2334" s="19">
        <v>7166</v>
      </c>
      <c r="H2334" s="19" t="s">
        <v>4557</v>
      </c>
    </row>
    <row r="2335" spans="1:8" x14ac:dyDescent="0.2">
      <c r="A2335" s="3">
        <v>5024</v>
      </c>
      <c r="B2335" s="3" t="s">
        <v>2523</v>
      </c>
      <c r="C2335" s="3" t="s">
        <v>2523</v>
      </c>
      <c r="D2335" s="3" t="s">
        <v>2510</v>
      </c>
      <c r="G2335" s="19">
        <v>7167</v>
      </c>
      <c r="H2335" s="19" t="s">
        <v>4557</v>
      </c>
    </row>
    <row r="2336" spans="1:8" x14ac:dyDescent="0.2">
      <c r="A2336" s="3">
        <v>5037</v>
      </c>
      <c r="B2336" s="3" t="s">
        <v>2524</v>
      </c>
      <c r="C2336" s="3" t="s">
        <v>2524</v>
      </c>
      <c r="D2336" s="3" t="s">
        <v>2510</v>
      </c>
      <c r="G2336" s="19">
        <v>7168</v>
      </c>
      <c r="H2336" s="19" t="s">
        <v>4557</v>
      </c>
    </row>
    <row r="2337" spans="1:8" x14ac:dyDescent="0.2">
      <c r="A2337" s="3">
        <v>5036</v>
      </c>
      <c r="B2337" s="3" t="s">
        <v>2525</v>
      </c>
      <c r="C2337" s="3" t="s">
        <v>2525</v>
      </c>
      <c r="D2337" s="3" t="s">
        <v>2510</v>
      </c>
      <c r="G2337" s="19">
        <v>7172</v>
      </c>
      <c r="H2337" s="19" t="s">
        <v>4557</v>
      </c>
    </row>
    <row r="2338" spans="1:8" x14ac:dyDescent="0.2">
      <c r="A2338" s="3">
        <v>5034</v>
      </c>
      <c r="B2338" s="3" t="s">
        <v>2526</v>
      </c>
      <c r="C2338" s="3" t="s">
        <v>2526</v>
      </c>
      <c r="D2338" s="3" t="s">
        <v>2510</v>
      </c>
      <c r="G2338" s="19">
        <v>7173</v>
      </c>
      <c r="H2338" s="19" t="s">
        <v>4557</v>
      </c>
    </row>
    <row r="2339" spans="1:8" x14ac:dyDescent="0.2">
      <c r="A2339" s="3">
        <v>5035</v>
      </c>
      <c r="B2339" s="3" t="s">
        <v>2527</v>
      </c>
      <c r="C2339" s="3" t="s">
        <v>2527</v>
      </c>
      <c r="D2339" s="3" t="s">
        <v>2510</v>
      </c>
      <c r="G2339" s="19">
        <v>7174</v>
      </c>
      <c r="H2339" s="19" t="s">
        <v>4557</v>
      </c>
    </row>
    <row r="2340" spans="1:8" x14ac:dyDescent="0.2">
      <c r="A2340" s="3">
        <v>5400</v>
      </c>
      <c r="B2340" s="3" t="s">
        <v>2528</v>
      </c>
      <c r="C2340" s="3" t="s">
        <v>2528</v>
      </c>
      <c r="D2340" s="3" t="s">
        <v>2510</v>
      </c>
      <c r="G2340" s="19">
        <v>7175</v>
      </c>
      <c r="H2340" s="19" t="s">
        <v>4557</v>
      </c>
    </row>
    <row r="2341" spans="1:8" x14ac:dyDescent="0.2">
      <c r="A2341" s="3">
        <v>5404</v>
      </c>
      <c r="B2341" s="3" t="s">
        <v>2528</v>
      </c>
      <c r="C2341" s="3" t="s">
        <v>2528</v>
      </c>
      <c r="D2341" s="3" t="s">
        <v>2510</v>
      </c>
      <c r="G2341" s="19">
        <v>7176</v>
      </c>
      <c r="H2341" s="19" t="s">
        <v>4557</v>
      </c>
    </row>
    <row r="2342" spans="1:8" x14ac:dyDescent="0.2">
      <c r="A2342" s="3">
        <v>5405</v>
      </c>
      <c r="B2342" s="3" t="s">
        <v>2529</v>
      </c>
      <c r="C2342" s="3" t="s">
        <v>2528</v>
      </c>
      <c r="D2342" s="3" t="s">
        <v>2510</v>
      </c>
      <c r="G2342" s="19">
        <v>7180</v>
      </c>
      <c r="H2342" s="19" t="s">
        <v>4557</v>
      </c>
    </row>
    <row r="2343" spans="1:8" x14ac:dyDescent="0.2">
      <c r="A2343" s="3">
        <v>5406</v>
      </c>
      <c r="B2343" s="3" t="s">
        <v>2530</v>
      </c>
      <c r="C2343" s="3" t="s">
        <v>2528</v>
      </c>
      <c r="D2343" s="3" t="s">
        <v>2510</v>
      </c>
      <c r="G2343" s="19">
        <v>7182</v>
      </c>
      <c r="H2343" s="19" t="s">
        <v>4557</v>
      </c>
    </row>
    <row r="2344" spans="1:8" x14ac:dyDescent="0.2">
      <c r="A2344" s="3">
        <v>5454</v>
      </c>
      <c r="B2344" s="3" t="s">
        <v>2531</v>
      </c>
      <c r="C2344" s="3" t="s">
        <v>2531</v>
      </c>
      <c r="D2344" s="3" t="s">
        <v>2510</v>
      </c>
      <c r="G2344" s="19">
        <v>7183</v>
      </c>
      <c r="H2344" s="19" t="s">
        <v>4557</v>
      </c>
    </row>
    <row r="2345" spans="1:8" x14ac:dyDescent="0.2">
      <c r="A2345" s="3">
        <v>8962</v>
      </c>
      <c r="B2345" s="3" t="s">
        <v>2532</v>
      </c>
      <c r="C2345" s="3" t="s">
        <v>2532</v>
      </c>
      <c r="D2345" s="3" t="s">
        <v>2510</v>
      </c>
      <c r="G2345" s="19">
        <v>7184</v>
      </c>
      <c r="H2345" s="19" t="s">
        <v>4557</v>
      </c>
    </row>
    <row r="2346" spans="1:8" x14ac:dyDescent="0.2">
      <c r="A2346" s="3">
        <v>5413</v>
      </c>
      <c r="B2346" s="3" t="s">
        <v>2533</v>
      </c>
      <c r="C2346" s="3" t="s">
        <v>2534</v>
      </c>
      <c r="D2346" s="3" t="s">
        <v>2510</v>
      </c>
      <c r="G2346" s="19">
        <v>7185</v>
      </c>
      <c r="H2346" s="19" t="s">
        <v>4557</v>
      </c>
    </row>
    <row r="2347" spans="1:8" x14ac:dyDescent="0.2">
      <c r="A2347" s="3">
        <v>5408</v>
      </c>
      <c r="B2347" s="3" t="s">
        <v>2535</v>
      </c>
      <c r="C2347" s="3" t="s">
        <v>2535</v>
      </c>
      <c r="D2347" s="3" t="s">
        <v>2510</v>
      </c>
      <c r="G2347" s="19">
        <v>7186</v>
      </c>
      <c r="H2347" s="19" t="s">
        <v>4557</v>
      </c>
    </row>
    <row r="2348" spans="1:8" x14ac:dyDescent="0.2">
      <c r="A2348" s="3">
        <v>5442</v>
      </c>
      <c r="B2348" s="3" t="s">
        <v>2536</v>
      </c>
      <c r="C2348" s="3" t="s">
        <v>2536</v>
      </c>
      <c r="D2348" s="3" t="s">
        <v>2510</v>
      </c>
      <c r="G2348" s="19">
        <v>7187</v>
      </c>
      <c r="H2348" s="19" t="s">
        <v>4557</v>
      </c>
    </row>
    <row r="2349" spans="1:8" x14ac:dyDescent="0.2">
      <c r="A2349" s="3">
        <v>5423</v>
      </c>
      <c r="B2349" s="3" t="s">
        <v>2537</v>
      </c>
      <c r="C2349" s="3" t="s">
        <v>2537</v>
      </c>
      <c r="D2349" s="3" t="s">
        <v>2510</v>
      </c>
      <c r="G2349" s="19">
        <v>7188</v>
      </c>
      <c r="H2349" s="19" t="s">
        <v>4557</v>
      </c>
    </row>
    <row r="2350" spans="1:8" x14ac:dyDescent="0.2">
      <c r="A2350" s="3">
        <v>5412</v>
      </c>
      <c r="B2350" s="3" t="s">
        <v>2538</v>
      </c>
      <c r="C2350" s="3" t="s">
        <v>2538</v>
      </c>
      <c r="D2350" s="3" t="s">
        <v>2510</v>
      </c>
      <c r="G2350" s="19">
        <v>7189</v>
      </c>
      <c r="H2350" s="19" t="s">
        <v>4557</v>
      </c>
    </row>
    <row r="2351" spans="1:8" x14ac:dyDescent="0.2">
      <c r="A2351" s="3">
        <v>5412</v>
      </c>
      <c r="B2351" s="3" t="s">
        <v>2539</v>
      </c>
      <c r="C2351" s="3" t="s">
        <v>2538</v>
      </c>
      <c r="D2351" s="3" t="s">
        <v>2510</v>
      </c>
      <c r="G2351" s="19">
        <v>7202</v>
      </c>
      <c r="H2351" s="19" t="s">
        <v>4559</v>
      </c>
    </row>
    <row r="2352" spans="1:8" x14ac:dyDescent="0.2">
      <c r="A2352" s="3">
        <v>8956</v>
      </c>
      <c r="B2352" s="3" t="s">
        <v>2540</v>
      </c>
      <c r="C2352" s="3" t="s">
        <v>2540</v>
      </c>
      <c r="D2352" s="3" t="s">
        <v>2510</v>
      </c>
      <c r="G2352" s="19">
        <v>7203</v>
      </c>
      <c r="H2352" s="19" t="s">
        <v>4559</v>
      </c>
    </row>
    <row r="2353" spans="1:8" x14ac:dyDescent="0.2">
      <c r="A2353" s="3">
        <v>5444</v>
      </c>
      <c r="B2353" s="3" t="s">
        <v>2541</v>
      </c>
      <c r="C2353" s="3" t="s">
        <v>2541</v>
      </c>
      <c r="D2353" s="3" t="s">
        <v>2510</v>
      </c>
      <c r="G2353" s="19">
        <v>7204</v>
      </c>
      <c r="H2353" s="19" t="s">
        <v>4559</v>
      </c>
    </row>
    <row r="2354" spans="1:8" x14ac:dyDescent="0.2">
      <c r="A2354" s="3">
        <v>5506</v>
      </c>
      <c r="B2354" s="3" t="s">
        <v>2542</v>
      </c>
      <c r="C2354" s="3" t="s">
        <v>2542</v>
      </c>
      <c r="D2354" s="3" t="s">
        <v>2510</v>
      </c>
      <c r="G2354" s="19">
        <v>7205</v>
      </c>
      <c r="H2354" s="19" t="s">
        <v>4559</v>
      </c>
    </row>
    <row r="2355" spans="1:8" x14ac:dyDescent="0.2">
      <c r="A2355" s="3">
        <v>5507</v>
      </c>
      <c r="B2355" s="3" t="s">
        <v>2543</v>
      </c>
      <c r="C2355" s="3" t="s">
        <v>2543</v>
      </c>
      <c r="D2355" s="3" t="s">
        <v>2510</v>
      </c>
      <c r="G2355" s="19">
        <v>7206</v>
      </c>
      <c r="H2355" s="19" t="s">
        <v>4559</v>
      </c>
    </row>
    <row r="2356" spans="1:8" x14ac:dyDescent="0.2">
      <c r="A2356" s="3">
        <v>5432</v>
      </c>
      <c r="B2356" s="3" t="s">
        <v>2544</v>
      </c>
      <c r="C2356" s="3" t="s">
        <v>2544</v>
      </c>
      <c r="D2356" s="3" t="s">
        <v>2510</v>
      </c>
      <c r="G2356" s="19">
        <v>7208</v>
      </c>
      <c r="H2356" s="19" t="s">
        <v>4559</v>
      </c>
    </row>
    <row r="2357" spans="1:8" x14ac:dyDescent="0.2">
      <c r="A2357" s="3">
        <v>5443</v>
      </c>
      <c r="B2357" s="3" t="s">
        <v>2545</v>
      </c>
      <c r="C2357" s="3" t="s">
        <v>2545</v>
      </c>
      <c r="D2357" s="3" t="s">
        <v>2510</v>
      </c>
      <c r="G2357" s="19">
        <v>7212</v>
      </c>
      <c r="H2357" s="19" t="s">
        <v>4559</v>
      </c>
    </row>
    <row r="2358" spans="1:8" x14ac:dyDescent="0.2">
      <c r="A2358" s="3">
        <v>5452</v>
      </c>
      <c r="B2358" s="3" t="s">
        <v>2546</v>
      </c>
      <c r="C2358" s="3" t="s">
        <v>2546</v>
      </c>
      <c r="D2358" s="3" t="s">
        <v>2510</v>
      </c>
      <c r="G2358" s="19">
        <v>7213</v>
      </c>
      <c r="H2358" s="19" t="s">
        <v>4559</v>
      </c>
    </row>
    <row r="2359" spans="1:8" x14ac:dyDescent="0.2">
      <c r="A2359" s="3">
        <v>5415</v>
      </c>
      <c r="B2359" s="3" t="s">
        <v>2547</v>
      </c>
      <c r="C2359" s="3" t="s">
        <v>2548</v>
      </c>
      <c r="D2359" s="3" t="s">
        <v>2510</v>
      </c>
      <c r="G2359" s="19">
        <v>7214</v>
      </c>
      <c r="H2359" s="19" t="s">
        <v>4559</v>
      </c>
    </row>
    <row r="2360" spans="1:8" x14ac:dyDescent="0.2">
      <c r="A2360" s="3">
        <v>5415</v>
      </c>
      <c r="B2360" s="3" t="s">
        <v>2549</v>
      </c>
      <c r="C2360" s="3" t="s">
        <v>2548</v>
      </c>
      <c r="D2360" s="3" t="s">
        <v>2510</v>
      </c>
      <c r="G2360" s="19">
        <v>7215</v>
      </c>
      <c r="H2360" s="19" t="s">
        <v>4559</v>
      </c>
    </row>
    <row r="2361" spans="1:8" x14ac:dyDescent="0.2">
      <c r="A2361" s="3">
        <v>5415</v>
      </c>
      <c r="B2361" s="3" t="s">
        <v>2550</v>
      </c>
      <c r="C2361" s="3" t="s">
        <v>2548</v>
      </c>
      <c r="D2361" s="3" t="s">
        <v>2510</v>
      </c>
      <c r="G2361" s="19">
        <v>7220</v>
      </c>
      <c r="H2361" s="19" t="s">
        <v>4559</v>
      </c>
    </row>
    <row r="2362" spans="1:8" x14ac:dyDescent="0.2">
      <c r="A2362" s="3">
        <v>5416</v>
      </c>
      <c r="B2362" s="3" t="s">
        <v>2551</v>
      </c>
      <c r="C2362" s="3" t="s">
        <v>2548</v>
      </c>
      <c r="D2362" s="3" t="s">
        <v>2510</v>
      </c>
      <c r="G2362" s="19">
        <v>7222</v>
      </c>
      <c r="H2362" s="19" t="s">
        <v>4559</v>
      </c>
    </row>
    <row r="2363" spans="1:8" x14ac:dyDescent="0.2">
      <c r="A2363" s="3">
        <v>5453</v>
      </c>
      <c r="B2363" s="3" t="s">
        <v>2552</v>
      </c>
      <c r="C2363" s="3" t="s">
        <v>2552</v>
      </c>
      <c r="D2363" s="3" t="s">
        <v>2510</v>
      </c>
      <c r="G2363" s="19">
        <v>7223</v>
      </c>
      <c r="H2363" s="19" t="s">
        <v>4559</v>
      </c>
    </row>
    <row r="2364" spans="1:8" x14ac:dyDescent="0.2">
      <c r="A2364" s="3">
        <v>8957</v>
      </c>
      <c r="B2364" s="3" t="s">
        <v>2553</v>
      </c>
      <c r="C2364" s="3" t="s">
        <v>2553</v>
      </c>
      <c r="D2364" s="3" t="s">
        <v>2510</v>
      </c>
      <c r="G2364" s="19">
        <v>7224</v>
      </c>
      <c r="H2364" s="19" t="s">
        <v>4559</v>
      </c>
    </row>
    <row r="2365" spans="1:8" x14ac:dyDescent="0.2">
      <c r="A2365" s="3">
        <v>5608</v>
      </c>
      <c r="B2365" s="3" t="s">
        <v>2554</v>
      </c>
      <c r="C2365" s="3" t="s">
        <v>2555</v>
      </c>
      <c r="D2365" s="3" t="s">
        <v>2510</v>
      </c>
      <c r="G2365" s="19">
        <v>7226</v>
      </c>
      <c r="H2365" s="19" t="s">
        <v>4560</v>
      </c>
    </row>
    <row r="2366" spans="1:8" x14ac:dyDescent="0.2">
      <c r="A2366" s="3">
        <v>5300</v>
      </c>
      <c r="B2366" s="3" t="s">
        <v>2556</v>
      </c>
      <c r="C2366" s="3" t="s">
        <v>2556</v>
      </c>
      <c r="D2366" s="3" t="s">
        <v>2510</v>
      </c>
      <c r="G2366" s="19">
        <v>7228</v>
      </c>
      <c r="H2366" s="19" t="s">
        <v>4559</v>
      </c>
    </row>
    <row r="2367" spans="1:8" x14ac:dyDescent="0.2">
      <c r="A2367" s="3">
        <v>5301</v>
      </c>
      <c r="B2367" s="3" t="s">
        <v>2557</v>
      </c>
      <c r="C2367" s="3" t="s">
        <v>2558</v>
      </c>
      <c r="D2367" s="3" t="s">
        <v>2510</v>
      </c>
      <c r="G2367" s="19">
        <v>7231</v>
      </c>
      <c r="H2367" s="19" t="s">
        <v>4559</v>
      </c>
    </row>
    <row r="2368" spans="1:8" x14ac:dyDescent="0.2">
      <c r="A2368" s="3">
        <v>5417</v>
      </c>
      <c r="B2368" s="3" t="s">
        <v>2558</v>
      </c>
      <c r="C2368" s="3" t="s">
        <v>2558</v>
      </c>
      <c r="D2368" s="3" t="s">
        <v>2510</v>
      </c>
      <c r="G2368" s="19">
        <v>7232</v>
      </c>
      <c r="H2368" s="19" t="s">
        <v>4559</v>
      </c>
    </row>
    <row r="2369" spans="1:8" x14ac:dyDescent="0.2">
      <c r="A2369" s="3">
        <v>5430</v>
      </c>
      <c r="B2369" s="3" t="s">
        <v>2559</v>
      </c>
      <c r="C2369" s="3" t="s">
        <v>2559</v>
      </c>
      <c r="D2369" s="3" t="s">
        <v>2510</v>
      </c>
      <c r="G2369" s="19">
        <v>7233</v>
      </c>
      <c r="H2369" s="19" t="s">
        <v>4559</v>
      </c>
    </row>
    <row r="2370" spans="1:8" x14ac:dyDescent="0.2">
      <c r="A2370" s="3">
        <v>5512</v>
      </c>
      <c r="B2370" s="3" t="s">
        <v>2560</v>
      </c>
      <c r="C2370" s="3" t="s">
        <v>2560</v>
      </c>
      <c r="D2370" s="3" t="s">
        <v>2510</v>
      </c>
      <c r="G2370" s="19">
        <v>7235</v>
      </c>
      <c r="H2370" s="19" t="s">
        <v>4559</v>
      </c>
    </row>
    <row r="2371" spans="1:8" x14ac:dyDescent="0.2">
      <c r="A2371" s="3">
        <v>5303</v>
      </c>
      <c r="B2371" s="3" t="s">
        <v>2561</v>
      </c>
      <c r="C2371" s="3" t="s">
        <v>2561</v>
      </c>
      <c r="D2371" s="3" t="s">
        <v>2510</v>
      </c>
      <c r="G2371" s="19">
        <v>7240</v>
      </c>
      <c r="H2371" s="19" t="s">
        <v>4559</v>
      </c>
    </row>
    <row r="2372" spans="1:8" x14ac:dyDescent="0.2">
      <c r="A2372" s="3">
        <v>5436</v>
      </c>
      <c r="B2372" s="3" t="s">
        <v>2562</v>
      </c>
      <c r="C2372" s="3" t="s">
        <v>2562</v>
      </c>
      <c r="D2372" s="3" t="s">
        <v>2510</v>
      </c>
      <c r="G2372" s="19">
        <v>7241</v>
      </c>
      <c r="H2372" s="19" t="s">
        <v>4559</v>
      </c>
    </row>
    <row r="2373" spans="1:8" x14ac:dyDescent="0.2">
      <c r="A2373" s="3">
        <v>8109</v>
      </c>
      <c r="B2373" s="3" t="s">
        <v>2563</v>
      </c>
      <c r="C2373" s="3" t="s">
        <v>2562</v>
      </c>
      <c r="D2373" s="3" t="s">
        <v>2510</v>
      </c>
      <c r="G2373" s="19">
        <v>7242</v>
      </c>
      <c r="H2373" s="19" t="s">
        <v>4559</v>
      </c>
    </row>
    <row r="2374" spans="1:8" x14ac:dyDescent="0.2">
      <c r="A2374" s="3">
        <v>5420</v>
      </c>
      <c r="B2374" s="3" t="s">
        <v>2564</v>
      </c>
      <c r="C2374" s="3" t="s">
        <v>2564</v>
      </c>
      <c r="D2374" s="3" t="s">
        <v>2510</v>
      </c>
      <c r="G2374" s="19">
        <v>7243</v>
      </c>
      <c r="H2374" s="19" t="s">
        <v>4560</v>
      </c>
    </row>
    <row r="2375" spans="1:8" x14ac:dyDescent="0.2">
      <c r="A2375" s="3">
        <v>8905</v>
      </c>
      <c r="B2375" s="3" t="s">
        <v>2565</v>
      </c>
      <c r="C2375" s="3" t="s">
        <v>2566</v>
      </c>
      <c r="D2375" s="3" t="s">
        <v>2510</v>
      </c>
      <c r="G2375" s="19">
        <v>7244</v>
      </c>
      <c r="H2375" s="19" t="s">
        <v>4560</v>
      </c>
    </row>
    <row r="2376" spans="1:8" x14ac:dyDescent="0.2">
      <c r="A2376" s="3">
        <v>8965</v>
      </c>
      <c r="B2376" s="3" t="s">
        <v>2567</v>
      </c>
      <c r="C2376" s="3" t="s">
        <v>2567</v>
      </c>
      <c r="D2376" s="3" t="s">
        <v>2510</v>
      </c>
      <c r="G2376" s="19">
        <v>7245</v>
      </c>
      <c r="H2376" s="19" t="s">
        <v>4560</v>
      </c>
    </row>
    <row r="2377" spans="1:8" x14ac:dyDescent="0.2">
      <c r="A2377" s="3">
        <v>5620</v>
      </c>
      <c r="B2377" s="3" t="s">
        <v>2568</v>
      </c>
      <c r="C2377" s="3" t="s">
        <v>2569</v>
      </c>
      <c r="D2377" s="3" t="s">
        <v>2510</v>
      </c>
      <c r="G2377" s="19">
        <v>7246</v>
      </c>
      <c r="H2377" s="19" t="s">
        <v>4560</v>
      </c>
    </row>
    <row r="2378" spans="1:8" x14ac:dyDescent="0.2">
      <c r="A2378" s="3">
        <v>5626</v>
      </c>
      <c r="B2378" s="3" t="s">
        <v>2570</v>
      </c>
      <c r="C2378" s="3" t="s">
        <v>2569</v>
      </c>
      <c r="D2378" s="3" t="s">
        <v>2510</v>
      </c>
      <c r="G2378" s="19">
        <v>7247</v>
      </c>
      <c r="H2378" s="19" t="s">
        <v>4559</v>
      </c>
    </row>
    <row r="2379" spans="1:8" x14ac:dyDescent="0.2">
      <c r="A2379" s="3">
        <v>5619</v>
      </c>
      <c r="B2379" s="3" t="s">
        <v>2571</v>
      </c>
      <c r="C2379" s="3" t="s">
        <v>2572</v>
      </c>
      <c r="D2379" s="3" t="s">
        <v>2510</v>
      </c>
      <c r="G2379" s="19">
        <v>7249</v>
      </c>
      <c r="H2379" s="19" t="s">
        <v>4559</v>
      </c>
    </row>
    <row r="2380" spans="1:8" x14ac:dyDescent="0.2">
      <c r="A2380" s="3">
        <v>5605</v>
      </c>
      <c r="B2380" s="3" t="s">
        <v>2573</v>
      </c>
      <c r="C2380" s="3" t="s">
        <v>2573</v>
      </c>
      <c r="D2380" s="3" t="s">
        <v>2510</v>
      </c>
      <c r="G2380" s="19">
        <v>7250</v>
      </c>
      <c r="H2380" s="19" t="s">
        <v>4560</v>
      </c>
    </row>
    <row r="2381" spans="1:8" x14ac:dyDescent="0.2">
      <c r="A2381" s="3">
        <v>5445</v>
      </c>
      <c r="B2381" s="3" t="s">
        <v>2574</v>
      </c>
      <c r="C2381" s="3" t="s">
        <v>2574</v>
      </c>
      <c r="D2381" s="3" t="s">
        <v>2510</v>
      </c>
      <c r="G2381" s="19">
        <v>7252</v>
      </c>
      <c r="H2381" s="19" t="s">
        <v>4560</v>
      </c>
    </row>
    <row r="2382" spans="1:8" x14ac:dyDescent="0.2">
      <c r="A2382" s="3">
        <v>5525</v>
      </c>
      <c r="B2382" s="3" t="s">
        <v>2575</v>
      </c>
      <c r="C2382" s="3" t="s">
        <v>2575</v>
      </c>
      <c r="D2382" s="3" t="s">
        <v>2510</v>
      </c>
      <c r="G2382" s="19">
        <v>7260</v>
      </c>
      <c r="H2382" s="19" t="s">
        <v>4560</v>
      </c>
    </row>
    <row r="2383" spans="1:8" x14ac:dyDescent="0.2">
      <c r="A2383" s="3">
        <v>5607</v>
      </c>
      <c r="B2383" s="3" t="s">
        <v>2576</v>
      </c>
      <c r="C2383" s="3" t="s">
        <v>2576</v>
      </c>
      <c r="D2383" s="3" t="s">
        <v>2510</v>
      </c>
      <c r="G2383" s="19">
        <v>7265</v>
      </c>
      <c r="H2383" s="19" t="s">
        <v>4560</v>
      </c>
    </row>
    <row r="2384" spans="1:8" x14ac:dyDescent="0.2">
      <c r="A2384" s="3">
        <v>8916</v>
      </c>
      <c r="B2384" s="3" t="s">
        <v>2577</v>
      </c>
      <c r="C2384" s="3" t="s">
        <v>2577</v>
      </c>
      <c r="D2384" s="3" t="s">
        <v>2510</v>
      </c>
      <c r="G2384" s="19">
        <v>7270</v>
      </c>
      <c r="H2384" s="19" t="s">
        <v>4560</v>
      </c>
    </row>
    <row r="2385" spans="1:8" x14ac:dyDescent="0.2">
      <c r="A2385" s="3">
        <v>5524</v>
      </c>
      <c r="B2385" s="3" t="s">
        <v>2578</v>
      </c>
      <c r="C2385" s="3" t="s">
        <v>2579</v>
      </c>
      <c r="D2385" s="3" t="s">
        <v>2510</v>
      </c>
      <c r="G2385" s="19">
        <v>7272</v>
      </c>
      <c r="H2385" s="19" t="s">
        <v>4560</v>
      </c>
    </row>
    <row r="2386" spans="1:8" x14ac:dyDescent="0.2">
      <c r="A2386" s="3">
        <v>5524</v>
      </c>
      <c r="B2386" s="3" t="s">
        <v>2580</v>
      </c>
      <c r="C2386" s="3" t="s">
        <v>2579</v>
      </c>
      <c r="D2386" s="3" t="s">
        <v>2510</v>
      </c>
      <c r="G2386" s="19">
        <v>7276</v>
      </c>
      <c r="H2386" s="19" t="s">
        <v>4560</v>
      </c>
    </row>
    <row r="2387" spans="1:8" x14ac:dyDescent="0.2">
      <c r="A2387" s="3">
        <v>8917</v>
      </c>
      <c r="B2387" s="3" t="s">
        <v>2581</v>
      </c>
      <c r="C2387" s="3" t="s">
        <v>2581</v>
      </c>
      <c r="D2387" s="3" t="s">
        <v>2510</v>
      </c>
      <c r="G2387" s="19">
        <v>7277</v>
      </c>
      <c r="H2387" s="19" t="s">
        <v>4560</v>
      </c>
    </row>
    <row r="2388" spans="1:8" x14ac:dyDescent="0.2">
      <c r="A2388" s="3">
        <v>8966</v>
      </c>
      <c r="B2388" s="3" t="s">
        <v>2582</v>
      </c>
      <c r="C2388" s="3" t="s">
        <v>2582</v>
      </c>
      <c r="D2388" s="3" t="s">
        <v>2510</v>
      </c>
      <c r="G2388" s="19">
        <v>7278</v>
      </c>
      <c r="H2388" s="19" t="s">
        <v>4560</v>
      </c>
    </row>
    <row r="2389" spans="1:8" x14ac:dyDescent="0.2">
      <c r="A2389" s="3">
        <v>8964</v>
      </c>
      <c r="B2389" s="3" t="s">
        <v>2583</v>
      </c>
      <c r="C2389" s="3" t="s">
        <v>2584</v>
      </c>
      <c r="D2389" s="3" t="s">
        <v>2510</v>
      </c>
      <c r="G2389" s="19">
        <v>7302</v>
      </c>
      <c r="H2389" s="19" t="s">
        <v>4559</v>
      </c>
    </row>
    <row r="2390" spans="1:8" x14ac:dyDescent="0.2">
      <c r="A2390" s="3">
        <v>5614</v>
      </c>
      <c r="B2390" s="3" t="s">
        <v>2585</v>
      </c>
      <c r="C2390" s="3" t="s">
        <v>2585</v>
      </c>
      <c r="D2390" s="3" t="s">
        <v>2510</v>
      </c>
      <c r="G2390" s="19">
        <v>7303</v>
      </c>
      <c r="H2390" s="19" t="s">
        <v>4559</v>
      </c>
    </row>
    <row r="2391" spans="1:8" x14ac:dyDescent="0.2">
      <c r="A2391" s="3">
        <v>5522</v>
      </c>
      <c r="B2391" s="3" t="s">
        <v>2586</v>
      </c>
      <c r="C2391" s="3" t="s">
        <v>2586</v>
      </c>
      <c r="D2391" s="3" t="s">
        <v>2510</v>
      </c>
      <c r="G2391" s="19">
        <v>7304</v>
      </c>
      <c r="H2391" s="19" t="s">
        <v>4559</v>
      </c>
    </row>
    <row r="2392" spans="1:8" x14ac:dyDescent="0.2">
      <c r="A2392" s="3">
        <v>5619</v>
      </c>
      <c r="B2392" s="3" t="s">
        <v>2587</v>
      </c>
      <c r="C2392" s="3" t="s">
        <v>2587</v>
      </c>
      <c r="D2392" s="3" t="s">
        <v>2510</v>
      </c>
      <c r="G2392" s="19">
        <v>7306</v>
      </c>
      <c r="H2392" s="19" t="s">
        <v>4559</v>
      </c>
    </row>
    <row r="2393" spans="1:8" x14ac:dyDescent="0.2">
      <c r="A2393" s="3">
        <v>8918</v>
      </c>
      <c r="B2393" s="3" t="s">
        <v>2588</v>
      </c>
      <c r="C2393" s="3" t="s">
        <v>2588</v>
      </c>
      <c r="D2393" s="3" t="s">
        <v>2510</v>
      </c>
      <c r="G2393" s="19">
        <v>7307</v>
      </c>
      <c r="H2393" s="19" t="s">
        <v>4559</v>
      </c>
    </row>
    <row r="2394" spans="1:8" x14ac:dyDescent="0.2">
      <c r="A2394" s="3">
        <v>5612</v>
      </c>
      <c r="B2394" s="3" t="s">
        <v>2589</v>
      </c>
      <c r="C2394" s="3" t="s">
        <v>2589</v>
      </c>
      <c r="D2394" s="3" t="s">
        <v>2510</v>
      </c>
      <c r="G2394" s="19">
        <v>7310</v>
      </c>
      <c r="H2394" s="19" t="s">
        <v>4559</v>
      </c>
    </row>
    <row r="2395" spans="1:8" x14ac:dyDescent="0.2">
      <c r="A2395" s="3">
        <v>5613</v>
      </c>
      <c r="B2395" s="3" t="s">
        <v>2590</v>
      </c>
      <c r="C2395" s="3" t="s">
        <v>2589</v>
      </c>
      <c r="D2395" s="3" t="s">
        <v>2510</v>
      </c>
      <c r="G2395" s="19">
        <v>7312</v>
      </c>
      <c r="H2395" s="19" t="s">
        <v>4559</v>
      </c>
    </row>
    <row r="2396" spans="1:8" x14ac:dyDescent="0.2">
      <c r="A2396" s="3">
        <v>8967</v>
      </c>
      <c r="B2396" s="3" t="s">
        <v>2591</v>
      </c>
      <c r="C2396" s="3" t="s">
        <v>2591</v>
      </c>
      <c r="D2396" s="3" t="s">
        <v>2510</v>
      </c>
      <c r="G2396" s="19">
        <v>7313</v>
      </c>
      <c r="H2396" s="19" t="s">
        <v>4559</v>
      </c>
    </row>
    <row r="2397" spans="1:8" x14ac:dyDescent="0.2">
      <c r="A2397" s="3">
        <v>5610</v>
      </c>
      <c r="B2397" s="3" t="s">
        <v>2592</v>
      </c>
      <c r="C2397" s="3" t="s">
        <v>2593</v>
      </c>
      <c r="D2397" s="3" t="s">
        <v>2510</v>
      </c>
      <c r="G2397" s="19">
        <v>7314</v>
      </c>
      <c r="H2397" s="19" t="s">
        <v>4559</v>
      </c>
    </row>
    <row r="2398" spans="1:8" x14ac:dyDescent="0.2">
      <c r="A2398" s="3">
        <v>5611</v>
      </c>
      <c r="B2398" s="3" t="s">
        <v>2594</v>
      </c>
      <c r="C2398" s="3" t="s">
        <v>2593</v>
      </c>
      <c r="D2398" s="3" t="s">
        <v>2510</v>
      </c>
      <c r="G2398" s="19">
        <v>7315</v>
      </c>
      <c r="H2398" s="19" t="s">
        <v>4559</v>
      </c>
    </row>
    <row r="2399" spans="1:8" x14ac:dyDescent="0.2">
      <c r="A2399" s="3">
        <v>5621</v>
      </c>
      <c r="B2399" s="3" t="s">
        <v>2595</v>
      </c>
      <c r="C2399" s="3" t="s">
        <v>2595</v>
      </c>
      <c r="D2399" s="3" t="s">
        <v>2510</v>
      </c>
      <c r="G2399" s="19">
        <v>7317</v>
      </c>
      <c r="H2399" s="19" t="s">
        <v>4559</v>
      </c>
    </row>
    <row r="2400" spans="1:8" x14ac:dyDescent="0.2">
      <c r="A2400" s="3">
        <v>8905</v>
      </c>
      <c r="B2400" s="3" t="s">
        <v>2596</v>
      </c>
      <c r="C2400" s="3" t="s">
        <v>2596</v>
      </c>
      <c r="D2400" s="3" t="s">
        <v>2510</v>
      </c>
      <c r="G2400" s="19">
        <v>7320</v>
      </c>
      <c r="H2400" s="19" t="s">
        <v>4559</v>
      </c>
    </row>
    <row r="2401" spans="1:8" x14ac:dyDescent="0.2">
      <c r="A2401" s="3">
        <v>5105</v>
      </c>
      <c r="B2401" s="3" t="s">
        <v>2597</v>
      </c>
      <c r="C2401" s="3" t="s">
        <v>2597</v>
      </c>
      <c r="D2401" s="3" t="s">
        <v>2510</v>
      </c>
      <c r="G2401" s="19">
        <v>7323</v>
      </c>
      <c r="H2401" s="19" t="s">
        <v>4559</v>
      </c>
    </row>
    <row r="2402" spans="1:8" x14ac:dyDescent="0.2">
      <c r="A2402" s="3">
        <v>5242</v>
      </c>
      <c r="B2402" s="3" t="s">
        <v>2598</v>
      </c>
      <c r="C2402" s="3" t="s">
        <v>2598</v>
      </c>
      <c r="D2402" s="3" t="s">
        <v>2510</v>
      </c>
      <c r="G2402" s="19">
        <v>7324</v>
      </c>
      <c r="H2402" s="19" t="s">
        <v>4559</v>
      </c>
    </row>
    <row r="2403" spans="1:8" x14ac:dyDescent="0.2">
      <c r="A2403" s="3">
        <v>5244</v>
      </c>
      <c r="B2403" s="3" t="s">
        <v>2599</v>
      </c>
      <c r="C2403" s="3" t="s">
        <v>2599</v>
      </c>
      <c r="D2403" s="3" t="s">
        <v>2510</v>
      </c>
      <c r="G2403" s="19">
        <v>7325</v>
      </c>
      <c r="H2403" s="19" t="s">
        <v>4561</v>
      </c>
    </row>
    <row r="2404" spans="1:8" x14ac:dyDescent="0.2">
      <c r="A2404" s="3">
        <v>5116</v>
      </c>
      <c r="B2404" s="3" t="s">
        <v>2600</v>
      </c>
      <c r="C2404" s="3" t="s">
        <v>2601</v>
      </c>
      <c r="D2404" s="3" t="s">
        <v>2510</v>
      </c>
      <c r="G2404" s="19">
        <v>7326</v>
      </c>
      <c r="H2404" s="19" t="s">
        <v>4562</v>
      </c>
    </row>
    <row r="2405" spans="1:8" x14ac:dyDescent="0.2">
      <c r="A2405" s="3">
        <v>5200</v>
      </c>
      <c r="B2405" s="3" t="s">
        <v>2602</v>
      </c>
      <c r="C2405" s="3" t="s">
        <v>2601</v>
      </c>
      <c r="D2405" s="3" t="s">
        <v>2510</v>
      </c>
      <c r="G2405" s="19">
        <v>7402</v>
      </c>
      <c r="H2405" s="19" t="s">
        <v>4559</v>
      </c>
    </row>
    <row r="2406" spans="1:8" x14ac:dyDescent="0.2">
      <c r="A2406" s="3">
        <v>5222</v>
      </c>
      <c r="B2406" s="3" t="s">
        <v>2603</v>
      </c>
      <c r="C2406" s="3" t="s">
        <v>2601</v>
      </c>
      <c r="D2406" s="3" t="s">
        <v>2510</v>
      </c>
      <c r="G2406" s="19">
        <v>7403</v>
      </c>
      <c r="H2406" s="19" t="s">
        <v>4559</v>
      </c>
    </row>
    <row r="2407" spans="1:8" x14ac:dyDescent="0.2">
      <c r="A2407" s="3">
        <v>5245</v>
      </c>
      <c r="B2407" s="3" t="s">
        <v>2604</v>
      </c>
      <c r="C2407" s="3" t="s">
        <v>2604</v>
      </c>
      <c r="D2407" s="3" t="s">
        <v>2510</v>
      </c>
      <c r="G2407" s="19">
        <v>7404</v>
      </c>
      <c r="H2407" s="19" t="s">
        <v>4559</v>
      </c>
    </row>
    <row r="2408" spans="1:8" x14ac:dyDescent="0.2">
      <c r="A2408" s="3">
        <v>5212</v>
      </c>
      <c r="B2408" s="3" t="s">
        <v>2605</v>
      </c>
      <c r="C2408" s="3" t="s">
        <v>2606</v>
      </c>
      <c r="D2408" s="3" t="s">
        <v>2510</v>
      </c>
      <c r="G2408" s="19">
        <v>7405</v>
      </c>
      <c r="H2408" s="19" t="s">
        <v>4559</v>
      </c>
    </row>
    <row r="2409" spans="1:8" x14ac:dyDescent="0.2">
      <c r="A2409" s="3">
        <v>5242</v>
      </c>
      <c r="B2409" s="3" t="s">
        <v>2607</v>
      </c>
      <c r="C2409" s="3" t="s">
        <v>2607</v>
      </c>
      <c r="D2409" s="3" t="s">
        <v>2510</v>
      </c>
      <c r="G2409" s="19">
        <v>7407</v>
      </c>
      <c r="H2409" s="19" t="s">
        <v>4559</v>
      </c>
    </row>
    <row r="2410" spans="1:8" x14ac:dyDescent="0.2">
      <c r="A2410" s="3">
        <v>5246</v>
      </c>
      <c r="B2410" s="3" t="s">
        <v>2608</v>
      </c>
      <c r="C2410" s="3" t="s">
        <v>2607</v>
      </c>
      <c r="D2410" s="3" t="s">
        <v>2510</v>
      </c>
      <c r="G2410" s="19">
        <v>7408</v>
      </c>
      <c r="H2410" s="19" t="s">
        <v>4559</v>
      </c>
    </row>
    <row r="2411" spans="1:8" x14ac:dyDescent="0.2">
      <c r="A2411" s="3">
        <v>5318</v>
      </c>
      <c r="B2411" s="3" t="s">
        <v>2609</v>
      </c>
      <c r="C2411" s="3" t="s">
        <v>2609</v>
      </c>
      <c r="D2411" s="3" t="s">
        <v>2510</v>
      </c>
      <c r="G2411" s="19">
        <v>7411</v>
      </c>
      <c r="H2411" s="19" t="s">
        <v>4559</v>
      </c>
    </row>
    <row r="2412" spans="1:8" x14ac:dyDescent="0.2">
      <c r="A2412" s="3">
        <v>5237</v>
      </c>
      <c r="B2412" s="3" t="s">
        <v>2610</v>
      </c>
      <c r="C2412" s="3" t="s">
        <v>2610</v>
      </c>
      <c r="D2412" s="3" t="s">
        <v>2510</v>
      </c>
      <c r="G2412" s="19">
        <v>7412</v>
      </c>
      <c r="H2412" s="19" t="s">
        <v>4559</v>
      </c>
    </row>
    <row r="2413" spans="1:8" x14ac:dyDescent="0.2">
      <c r="A2413" s="3">
        <v>5243</v>
      </c>
      <c r="B2413" s="3" t="s">
        <v>2611</v>
      </c>
      <c r="C2413" s="3" t="s">
        <v>2611</v>
      </c>
      <c r="D2413" s="3" t="s">
        <v>2510</v>
      </c>
      <c r="G2413" s="19">
        <v>7413</v>
      </c>
      <c r="H2413" s="19" t="s">
        <v>4559</v>
      </c>
    </row>
    <row r="2414" spans="1:8" x14ac:dyDescent="0.2">
      <c r="A2414" s="3">
        <v>5236</v>
      </c>
      <c r="B2414" s="3" t="s">
        <v>2612</v>
      </c>
      <c r="C2414" s="3" t="s">
        <v>2612</v>
      </c>
      <c r="D2414" s="3" t="s">
        <v>2510</v>
      </c>
      <c r="G2414" s="19">
        <v>7414</v>
      </c>
      <c r="H2414" s="19" t="s">
        <v>4559</v>
      </c>
    </row>
    <row r="2415" spans="1:8" x14ac:dyDescent="0.2">
      <c r="A2415" s="3">
        <v>5223</v>
      </c>
      <c r="B2415" s="3" t="s">
        <v>2613</v>
      </c>
      <c r="C2415" s="3" t="s">
        <v>2613</v>
      </c>
      <c r="D2415" s="3" t="s">
        <v>2510</v>
      </c>
      <c r="G2415" s="19">
        <v>7415</v>
      </c>
      <c r="H2415" s="19" t="s">
        <v>4559</v>
      </c>
    </row>
    <row r="2416" spans="1:8" x14ac:dyDescent="0.2">
      <c r="A2416" s="3">
        <v>5235</v>
      </c>
      <c r="B2416" s="3" t="s">
        <v>2614</v>
      </c>
      <c r="C2416" s="3" t="s">
        <v>2615</v>
      </c>
      <c r="D2416" s="3" t="s">
        <v>2510</v>
      </c>
      <c r="G2416" s="19">
        <v>7416</v>
      </c>
      <c r="H2416" s="19" t="s">
        <v>4559</v>
      </c>
    </row>
    <row r="2417" spans="1:8" x14ac:dyDescent="0.2">
      <c r="A2417" s="3">
        <v>5112</v>
      </c>
      <c r="B2417" s="3" t="s">
        <v>2616</v>
      </c>
      <c r="C2417" s="3" t="s">
        <v>2617</v>
      </c>
      <c r="D2417" s="3" t="s">
        <v>2510</v>
      </c>
      <c r="G2417" s="19">
        <v>7417</v>
      </c>
      <c r="H2417" s="19" t="s">
        <v>4559</v>
      </c>
    </row>
    <row r="2418" spans="1:8" x14ac:dyDescent="0.2">
      <c r="A2418" s="3">
        <v>5106</v>
      </c>
      <c r="B2418" s="3" t="s">
        <v>2618</v>
      </c>
      <c r="C2418" s="3" t="s">
        <v>2619</v>
      </c>
      <c r="D2418" s="3" t="s">
        <v>2510</v>
      </c>
      <c r="G2418" s="19">
        <v>7418</v>
      </c>
      <c r="H2418" s="19" t="s">
        <v>4559</v>
      </c>
    </row>
    <row r="2419" spans="1:8" x14ac:dyDescent="0.2">
      <c r="A2419" s="3">
        <v>5233</v>
      </c>
      <c r="B2419" s="3" t="s">
        <v>2620</v>
      </c>
      <c r="C2419" s="3" t="s">
        <v>2621</v>
      </c>
      <c r="D2419" s="3" t="s">
        <v>2510</v>
      </c>
      <c r="G2419" s="19">
        <v>7419</v>
      </c>
      <c r="H2419" s="19" t="s">
        <v>4559</v>
      </c>
    </row>
    <row r="2420" spans="1:8" x14ac:dyDescent="0.2">
      <c r="A2420" s="3">
        <v>5234</v>
      </c>
      <c r="B2420" s="3" t="s">
        <v>2621</v>
      </c>
      <c r="C2420" s="3" t="s">
        <v>2621</v>
      </c>
      <c r="D2420" s="3" t="s">
        <v>2510</v>
      </c>
      <c r="G2420" s="19">
        <v>7421</v>
      </c>
      <c r="H2420" s="19" t="s">
        <v>4559</v>
      </c>
    </row>
    <row r="2421" spans="1:8" x14ac:dyDescent="0.2">
      <c r="A2421" s="3">
        <v>5213</v>
      </c>
      <c r="B2421" s="3" t="s">
        <v>2622</v>
      </c>
      <c r="C2421" s="3" t="s">
        <v>2622</v>
      </c>
      <c r="D2421" s="3" t="s">
        <v>2510</v>
      </c>
      <c r="G2421" s="19">
        <v>7422</v>
      </c>
      <c r="H2421" s="19" t="s">
        <v>4559</v>
      </c>
    </row>
    <row r="2422" spans="1:8" x14ac:dyDescent="0.2">
      <c r="A2422" s="3">
        <v>5210</v>
      </c>
      <c r="B2422" s="3" t="s">
        <v>2623</v>
      </c>
      <c r="C2422" s="3" t="s">
        <v>2623</v>
      </c>
      <c r="D2422" s="3" t="s">
        <v>2510</v>
      </c>
      <c r="G2422" s="19">
        <v>7423</v>
      </c>
      <c r="H2422" s="19" t="s">
        <v>4559</v>
      </c>
    </row>
    <row r="2423" spans="1:8" x14ac:dyDescent="0.2">
      <c r="A2423" s="3">
        <v>5225</v>
      </c>
      <c r="B2423" s="3" t="s">
        <v>2624</v>
      </c>
      <c r="C2423" s="3" t="s">
        <v>2624</v>
      </c>
      <c r="D2423" s="3" t="s">
        <v>2510</v>
      </c>
      <c r="G2423" s="19">
        <v>7424</v>
      </c>
      <c r="H2423" s="19" t="s">
        <v>4559</v>
      </c>
    </row>
    <row r="2424" spans="1:8" x14ac:dyDescent="0.2">
      <c r="A2424" s="3">
        <v>5107</v>
      </c>
      <c r="B2424" s="3" t="s">
        <v>2625</v>
      </c>
      <c r="C2424" s="3" t="s">
        <v>2626</v>
      </c>
      <c r="D2424" s="3" t="s">
        <v>2510</v>
      </c>
      <c r="G2424" s="19">
        <v>7425</v>
      </c>
      <c r="H2424" s="19" t="s">
        <v>4559</v>
      </c>
    </row>
    <row r="2425" spans="1:8" x14ac:dyDescent="0.2">
      <c r="A2425" s="3">
        <v>5108</v>
      </c>
      <c r="B2425" s="3" t="s">
        <v>2627</v>
      </c>
      <c r="C2425" s="3" t="s">
        <v>2626</v>
      </c>
      <c r="D2425" s="3" t="s">
        <v>2510</v>
      </c>
      <c r="G2425" s="19">
        <v>7426</v>
      </c>
      <c r="H2425" s="19" t="s">
        <v>4559</v>
      </c>
    </row>
    <row r="2426" spans="1:8" x14ac:dyDescent="0.2">
      <c r="A2426" s="3">
        <v>5712</v>
      </c>
      <c r="B2426" s="3" t="s">
        <v>2628</v>
      </c>
      <c r="C2426" s="3" t="s">
        <v>2628</v>
      </c>
      <c r="D2426" s="3" t="s">
        <v>2510</v>
      </c>
      <c r="G2426" s="19">
        <v>7427</v>
      </c>
      <c r="H2426" s="19" t="s">
        <v>4559</v>
      </c>
    </row>
    <row r="2427" spans="1:8" x14ac:dyDescent="0.2">
      <c r="A2427" s="3">
        <v>5708</v>
      </c>
      <c r="B2427" s="3" t="s">
        <v>2629</v>
      </c>
      <c r="C2427" s="3" t="s">
        <v>2629</v>
      </c>
      <c r="D2427" s="3" t="s">
        <v>2510</v>
      </c>
      <c r="G2427" s="19">
        <v>7428</v>
      </c>
      <c r="H2427" s="19" t="s">
        <v>4555</v>
      </c>
    </row>
    <row r="2428" spans="1:8" x14ac:dyDescent="0.2">
      <c r="A2428" s="3">
        <v>5736</v>
      </c>
      <c r="B2428" s="3" t="s">
        <v>2630</v>
      </c>
      <c r="C2428" s="3" t="s">
        <v>2631</v>
      </c>
      <c r="D2428" s="3" t="s">
        <v>2510</v>
      </c>
      <c r="G2428" s="19">
        <v>7430</v>
      </c>
      <c r="H2428" s="19" t="s">
        <v>4559</v>
      </c>
    </row>
    <row r="2429" spans="1:8" x14ac:dyDescent="0.2">
      <c r="A2429" s="3">
        <v>5724</v>
      </c>
      <c r="B2429" s="3" t="s">
        <v>2632</v>
      </c>
      <c r="C2429" s="3" t="s">
        <v>2632</v>
      </c>
      <c r="D2429" s="3" t="s">
        <v>2510</v>
      </c>
      <c r="G2429" s="19">
        <v>7431</v>
      </c>
      <c r="H2429" s="19" t="s">
        <v>4559</v>
      </c>
    </row>
    <row r="2430" spans="1:8" x14ac:dyDescent="0.2">
      <c r="A2430" s="3">
        <v>5728</v>
      </c>
      <c r="B2430" s="3" t="s">
        <v>2633</v>
      </c>
      <c r="C2430" s="3" t="s">
        <v>2633</v>
      </c>
      <c r="D2430" s="3" t="s">
        <v>2510</v>
      </c>
      <c r="G2430" s="19">
        <v>7432</v>
      </c>
      <c r="H2430" s="19" t="s">
        <v>4559</v>
      </c>
    </row>
    <row r="2431" spans="1:8" x14ac:dyDescent="0.2">
      <c r="A2431" s="3">
        <v>5043</v>
      </c>
      <c r="B2431" s="3" t="s">
        <v>2634</v>
      </c>
      <c r="C2431" s="3" t="s">
        <v>2634</v>
      </c>
      <c r="D2431" s="3" t="s">
        <v>2510</v>
      </c>
      <c r="G2431" s="19">
        <v>7433</v>
      </c>
      <c r="H2431" s="19" t="s">
        <v>4559</v>
      </c>
    </row>
    <row r="2432" spans="1:8" x14ac:dyDescent="0.2">
      <c r="A2432" s="3">
        <v>5733</v>
      </c>
      <c r="B2432" s="3" t="s">
        <v>2635</v>
      </c>
      <c r="C2432" s="3" t="s">
        <v>2636</v>
      </c>
      <c r="D2432" s="3" t="s">
        <v>2510</v>
      </c>
      <c r="G2432" s="19">
        <v>7434</v>
      </c>
      <c r="H2432" s="19" t="s">
        <v>4555</v>
      </c>
    </row>
    <row r="2433" spans="1:8" x14ac:dyDescent="0.2">
      <c r="A2433" s="3">
        <v>5725</v>
      </c>
      <c r="B2433" s="3" t="s">
        <v>2637</v>
      </c>
      <c r="C2433" s="3" t="s">
        <v>2637</v>
      </c>
      <c r="D2433" s="3" t="s">
        <v>2510</v>
      </c>
      <c r="G2433" s="19">
        <v>7435</v>
      </c>
      <c r="H2433" s="19" t="s">
        <v>4555</v>
      </c>
    </row>
    <row r="2434" spans="1:8" x14ac:dyDescent="0.2">
      <c r="A2434" s="3">
        <v>5737</v>
      </c>
      <c r="B2434" s="3" t="s">
        <v>2638</v>
      </c>
      <c r="C2434" s="3" t="s">
        <v>2638</v>
      </c>
      <c r="D2434" s="3" t="s">
        <v>2510</v>
      </c>
      <c r="G2434" s="19">
        <v>7436</v>
      </c>
      <c r="H2434" s="19" t="s">
        <v>4555</v>
      </c>
    </row>
    <row r="2435" spans="1:8" x14ac:dyDescent="0.2">
      <c r="A2435" s="3">
        <v>5727</v>
      </c>
      <c r="B2435" s="3" t="s">
        <v>2639</v>
      </c>
      <c r="C2435" s="3" t="s">
        <v>2639</v>
      </c>
      <c r="D2435" s="3" t="s">
        <v>2510</v>
      </c>
      <c r="G2435" s="19">
        <v>7437</v>
      </c>
      <c r="H2435" s="19" t="s">
        <v>4555</v>
      </c>
    </row>
    <row r="2436" spans="1:8" x14ac:dyDescent="0.2">
      <c r="A2436" s="3">
        <v>5734</v>
      </c>
      <c r="B2436" s="3" t="s">
        <v>2640</v>
      </c>
      <c r="C2436" s="3" t="s">
        <v>2641</v>
      </c>
      <c r="D2436" s="3" t="s">
        <v>2510</v>
      </c>
      <c r="G2436" s="19">
        <v>7438</v>
      </c>
      <c r="H2436" s="19" t="s">
        <v>4555</v>
      </c>
    </row>
    <row r="2437" spans="1:8" x14ac:dyDescent="0.2">
      <c r="A2437" s="3">
        <v>5044</v>
      </c>
      <c r="B2437" s="3" t="s">
        <v>2642</v>
      </c>
      <c r="C2437" s="3" t="s">
        <v>2642</v>
      </c>
      <c r="D2437" s="3" t="s">
        <v>2510</v>
      </c>
      <c r="G2437" s="19">
        <v>7440</v>
      </c>
      <c r="H2437" s="19" t="s">
        <v>4559</v>
      </c>
    </row>
    <row r="2438" spans="1:8" x14ac:dyDescent="0.2">
      <c r="A2438" s="3">
        <v>5046</v>
      </c>
      <c r="B2438" s="3" t="s">
        <v>2643</v>
      </c>
      <c r="C2438" s="3" t="s">
        <v>2643</v>
      </c>
      <c r="D2438" s="3" t="s">
        <v>2510</v>
      </c>
      <c r="G2438" s="19">
        <v>7442</v>
      </c>
      <c r="H2438" s="19" t="s">
        <v>4559</v>
      </c>
    </row>
    <row r="2439" spans="1:8" x14ac:dyDescent="0.2">
      <c r="A2439" s="3">
        <v>5046</v>
      </c>
      <c r="B2439" s="3" t="s">
        <v>2644</v>
      </c>
      <c r="C2439" s="3" t="s">
        <v>2643</v>
      </c>
      <c r="D2439" s="3" t="s">
        <v>2510</v>
      </c>
      <c r="G2439" s="19">
        <v>7443</v>
      </c>
      <c r="H2439" s="19" t="s">
        <v>4559</v>
      </c>
    </row>
    <row r="2440" spans="1:8" x14ac:dyDescent="0.2">
      <c r="A2440" s="3">
        <v>5040</v>
      </c>
      <c r="B2440" s="3" t="s">
        <v>2645</v>
      </c>
      <c r="C2440" s="3" t="s">
        <v>2645</v>
      </c>
      <c r="D2440" s="3" t="s">
        <v>2510</v>
      </c>
      <c r="G2440" s="19">
        <v>7444</v>
      </c>
      <c r="H2440" s="19" t="s">
        <v>4555</v>
      </c>
    </row>
    <row r="2441" spans="1:8" x14ac:dyDescent="0.2">
      <c r="A2441" s="3">
        <v>5723</v>
      </c>
      <c r="B2441" s="3" t="s">
        <v>2646</v>
      </c>
      <c r="C2441" s="3" t="s">
        <v>2647</v>
      </c>
      <c r="D2441" s="3" t="s">
        <v>2510</v>
      </c>
      <c r="G2441" s="19">
        <v>7445</v>
      </c>
      <c r="H2441" s="19" t="s">
        <v>4555</v>
      </c>
    </row>
    <row r="2442" spans="1:8" x14ac:dyDescent="0.2">
      <c r="A2442" s="3">
        <v>5726</v>
      </c>
      <c r="B2442" s="3" t="s">
        <v>2648</v>
      </c>
      <c r="C2442" s="3" t="s">
        <v>2648</v>
      </c>
      <c r="D2442" s="3" t="s">
        <v>2510</v>
      </c>
      <c r="G2442" s="19">
        <v>7447</v>
      </c>
      <c r="H2442" s="19" t="s">
        <v>4555</v>
      </c>
    </row>
    <row r="2443" spans="1:8" x14ac:dyDescent="0.2">
      <c r="A2443" s="3">
        <v>5732</v>
      </c>
      <c r="B2443" s="3" t="s">
        <v>2649</v>
      </c>
      <c r="C2443" s="3" t="s">
        <v>2649</v>
      </c>
      <c r="D2443" s="3" t="s">
        <v>2510</v>
      </c>
      <c r="G2443" s="19">
        <v>7448</v>
      </c>
      <c r="H2443" s="19" t="s">
        <v>4555</v>
      </c>
    </row>
    <row r="2444" spans="1:8" x14ac:dyDescent="0.2">
      <c r="A2444" s="3">
        <v>5074</v>
      </c>
      <c r="B2444" s="3" t="s">
        <v>2650</v>
      </c>
      <c r="C2444" s="3" t="s">
        <v>2650</v>
      </c>
      <c r="D2444" s="3" t="s">
        <v>2510</v>
      </c>
      <c r="G2444" s="19">
        <v>7450</v>
      </c>
      <c r="H2444" s="19" t="s">
        <v>4559</v>
      </c>
    </row>
    <row r="2445" spans="1:8" x14ac:dyDescent="0.2">
      <c r="A2445" s="3">
        <v>5070</v>
      </c>
      <c r="B2445" s="3" t="s">
        <v>2651</v>
      </c>
      <c r="C2445" s="3" t="s">
        <v>2651</v>
      </c>
      <c r="D2445" s="3" t="s">
        <v>2510</v>
      </c>
      <c r="G2445" s="19">
        <v>7451</v>
      </c>
      <c r="H2445" s="19" t="s">
        <v>4559</v>
      </c>
    </row>
    <row r="2446" spans="1:8" x14ac:dyDescent="0.2">
      <c r="A2446" s="3">
        <v>5272</v>
      </c>
      <c r="B2446" s="3" t="s">
        <v>2652</v>
      </c>
      <c r="C2446" s="3" t="s">
        <v>2652</v>
      </c>
      <c r="D2446" s="3" t="s">
        <v>2510</v>
      </c>
      <c r="G2446" s="19">
        <v>7452</v>
      </c>
      <c r="H2446" s="19" t="s">
        <v>4559</v>
      </c>
    </row>
    <row r="2447" spans="1:8" x14ac:dyDescent="0.2">
      <c r="A2447" s="3">
        <v>5073</v>
      </c>
      <c r="B2447" s="3" t="s">
        <v>2653</v>
      </c>
      <c r="C2447" s="3" t="s">
        <v>2653</v>
      </c>
      <c r="D2447" s="3" t="s">
        <v>2510</v>
      </c>
      <c r="G2447" s="19">
        <v>7453</v>
      </c>
      <c r="H2447" s="19" t="s">
        <v>4559</v>
      </c>
    </row>
    <row r="2448" spans="1:8" x14ac:dyDescent="0.2">
      <c r="A2448" s="3">
        <v>5027</v>
      </c>
      <c r="B2448" s="3" t="s">
        <v>2654</v>
      </c>
      <c r="C2448" s="3" t="s">
        <v>2654</v>
      </c>
      <c r="D2448" s="3" t="s">
        <v>2510</v>
      </c>
      <c r="G2448" s="19">
        <v>7454</v>
      </c>
      <c r="H2448" s="19" t="s">
        <v>4560</v>
      </c>
    </row>
    <row r="2449" spans="1:8" x14ac:dyDescent="0.2">
      <c r="A2449" s="3">
        <v>5082</v>
      </c>
      <c r="B2449" s="3" t="s">
        <v>2655</v>
      </c>
      <c r="C2449" s="3" t="s">
        <v>2655</v>
      </c>
      <c r="D2449" s="3" t="s">
        <v>2510</v>
      </c>
      <c r="G2449" s="19">
        <v>7455</v>
      </c>
      <c r="H2449" s="19" t="s">
        <v>4555</v>
      </c>
    </row>
    <row r="2450" spans="1:8" x14ac:dyDescent="0.2">
      <c r="A2450" s="3">
        <v>5083</v>
      </c>
      <c r="B2450" s="3" t="s">
        <v>2656</v>
      </c>
      <c r="C2450" s="3" t="s">
        <v>2655</v>
      </c>
      <c r="D2450" s="3" t="s">
        <v>2510</v>
      </c>
      <c r="G2450" s="19">
        <v>7456</v>
      </c>
      <c r="H2450" s="19" t="s">
        <v>4555</v>
      </c>
    </row>
    <row r="2451" spans="1:8" x14ac:dyDescent="0.2">
      <c r="A2451" s="3">
        <v>5080</v>
      </c>
      <c r="B2451" s="3" t="s">
        <v>2657</v>
      </c>
      <c r="C2451" s="3" t="s">
        <v>2657</v>
      </c>
      <c r="D2451" s="3" t="s">
        <v>2510</v>
      </c>
      <c r="G2451" s="19">
        <v>7457</v>
      </c>
      <c r="H2451" s="19" t="s">
        <v>4555</v>
      </c>
    </row>
    <row r="2452" spans="1:8" x14ac:dyDescent="0.2">
      <c r="A2452" s="3">
        <v>5084</v>
      </c>
      <c r="B2452" s="3" t="s">
        <v>2658</v>
      </c>
      <c r="C2452" s="3" t="s">
        <v>2657</v>
      </c>
      <c r="D2452" s="3" t="s">
        <v>2510</v>
      </c>
      <c r="G2452" s="19">
        <v>7458</v>
      </c>
      <c r="H2452" s="19" t="s">
        <v>4559</v>
      </c>
    </row>
    <row r="2453" spans="1:8" x14ac:dyDescent="0.2">
      <c r="A2453" s="3">
        <v>5085</v>
      </c>
      <c r="B2453" s="3" t="s">
        <v>2659</v>
      </c>
      <c r="C2453" s="3" t="s">
        <v>2657</v>
      </c>
      <c r="D2453" s="3" t="s">
        <v>2510</v>
      </c>
      <c r="G2453" s="19">
        <v>7459</v>
      </c>
      <c r="H2453" s="19" t="s">
        <v>4559</v>
      </c>
    </row>
    <row r="2454" spans="1:8" x14ac:dyDescent="0.2">
      <c r="A2454" s="3">
        <v>4333</v>
      </c>
      <c r="B2454" s="3" t="s">
        <v>2660</v>
      </c>
      <c r="C2454" s="3" t="s">
        <v>2661</v>
      </c>
      <c r="D2454" s="3" t="s">
        <v>2510</v>
      </c>
      <c r="G2454" s="19">
        <v>7460</v>
      </c>
      <c r="H2454" s="19" t="s">
        <v>4559</v>
      </c>
    </row>
    <row r="2455" spans="1:8" x14ac:dyDescent="0.2">
      <c r="A2455" s="3">
        <v>5062</v>
      </c>
      <c r="B2455" s="3" t="s">
        <v>2662</v>
      </c>
      <c r="C2455" s="3" t="s">
        <v>2662</v>
      </c>
      <c r="D2455" s="3" t="s">
        <v>2510</v>
      </c>
      <c r="G2455" s="19">
        <v>7462</v>
      </c>
      <c r="H2455" s="19" t="s">
        <v>4559</v>
      </c>
    </row>
    <row r="2456" spans="1:8" x14ac:dyDescent="0.2">
      <c r="A2456" s="3">
        <v>5072</v>
      </c>
      <c r="B2456" s="3" t="s">
        <v>2663</v>
      </c>
      <c r="C2456" s="3" t="s">
        <v>2663</v>
      </c>
      <c r="D2456" s="3" t="s">
        <v>2510</v>
      </c>
      <c r="G2456" s="19">
        <v>7463</v>
      </c>
      <c r="H2456" s="19" t="s">
        <v>4559</v>
      </c>
    </row>
    <row r="2457" spans="1:8" x14ac:dyDescent="0.2">
      <c r="A2457" s="3">
        <v>5326</v>
      </c>
      <c r="B2457" s="3" t="s">
        <v>2664</v>
      </c>
      <c r="C2457" s="3" t="s">
        <v>2664</v>
      </c>
      <c r="D2457" s="3" t="s">
        <v>2510</v>
      </c>
      <c r="G2457" s="19">
        <v>7464</v>
      </c>
      <c r="H2457" s="19" t="s">
        <v>4559</v>
      </c>
    </row>
    <row r="2458" spans="1:8" x14ac:dyDescent="0.2">
      <c r="A2458" s="3">
        <v>4334</v>
      </c>
      <c r="B2458" s="3" t="s">
        <v>2665</v>
      </c>
      <c r="C2458" s="3" t="s">
        <v>2666</v>
      </c>
      <c r="D2458" s="3" t="s">
        <v>2510</v>
      </c>
      <c r="G2458" s="19">
        <v>7472</v>
      </c>
      <c r="H2458" s="19" t="s">
        <v>4559</v>
      </c>
    </row>
    <row r="2459" spans="1:8" x14ac:dyDescent="0.2">
      <c r="A2459" s="3">
        <v>5028</v>
      </c>
      <c r="B2459" s="3" t="s">
        <v>2667</v>
      </c>
      <c r="C2459" s="3" t="s">
        <v>2667</v>
      </c>
      <c r="D2459" s="3" t="s">
        <v>2510</v>
      </c>
      <c r="G2459" s="19">
        <v>7473</v>
      </c>
      <c r="H2459" s="19" t="s">
        <v>4559</v>
      </c>
    </row>
    <row r="2460" spans="1:8" x14ac:dyDescent="0.2">
      <c r="A2460" s="3">
        <v>5064</v>
      </c>
      <c r="B2460" s="3" t="s">
        <v>2668</v>
      </c>
      <c r="C2460" s="3" t="s">
        <v>2668</v>
      </c>
      <c r="D2460" s="3" t="s">
        <v>2510</v>
      </c>
      <c r="G2460" s="19">
        <v>7477</v>
      </c>
      <c r="H2460" s="19" t="s">
        <v>4559</v>
      </c>
    </row>
    <row r="2461" spans="1:8" x14ac:dyDescent="0.2">
      <c r="A2461" s="3">
        <v>5063</v>
      </c>
      <c r="B2461" s="3" t="s">
        <v>2669</v>
      </c>
      <c r="C2461" s="3" t="s">
        <v>2669</v>
      </c>
      <c r="D2461" s="3" t="s">
        <v>2510</v>
      </c>
      <c r="G2461" s="19">
        <v>7482</v>
      </c>
      <c r="H2461" s="19" t="s">
        <v>4560</v>
      </c>
    </row>
    <row r="2462" spans="1:8" x14ac:dyDescent="0.2">
      <c r="A2462" s="3">
        <v>5079</v>
      </c>
      <c r="B2462" s="3" t="s">
        <v>2670</v>
      </c>
      <c r="C2462" s="3" t="s">
        <v>2670</v>
      </c>
      <c r="D2462" s="3" t="s">
        <v>2510</v>
      </c>
      <c r="G2462" s="19">
        <v>7484</v>
      </c>
      <c r="H2462" s="19" t="s">
        <v>4560</v>
      </c>
    </row>
    <row r="2463" spans="1:8" x14ac:dyDescent="0.2">
      <c r="A2463" s="3">
        <v>5273</v>
      </c>
      <c r="B2463" s="3" t="s">
        <v>2671</v>
      </c>
      <c r="C2463" s="3" t="s">
        <v>2672</v>
      </c>
      <c r="D2463" s="3" t="s">
        <v>2510</v>
      </c>
      <c r="G2463" s="19">
        <v>7492</v>
      </c>
      <c r="H2463" s="19" t="s">
        <v>4559</v>
      </c>
    </row>
    <row r="2464" spans="1:8" x14ac:dyDescent="0.2">
      <c r="A2464" s="3">
        <v>5274</v>
      </c>
      <c r="B2464" s="3" t="s">
        <v>2673</v>
      </c>
      <c r="C2464" s="3" t="s">
        <v>2672</v>
      </c>
      <c r="D2464" s="3" t="s">
        <v>2510</v>
      </c>
      <c r="G2464" s="19">
        <v>7493</v>
      </c>
      <c r="H2464" s="19" t="s">
        <v>4559</v>
      </c>
    </row>
    <row r="2465" spans="1:8" x14ac:dyDescent="0.2">
      <c r="A2465" s="3">
        <v>5275</v>
      </c>
      <c r="B2465" s="3" t="s">
        <v>2674</v>
      </c>
      <c r="C2465" s="3" t="s">
        <v>2672</v>
      </c>
      <c r="D2465" s="3" t="s">
        <v>2510</v>
      </c>
      <c r="G2465" s="19">
        <v>7494</v>
      </c>
      <c r="H2465" s="19" t="s">
        <v>4560</v>
      </c>
    </row>
    <row r="2466" spans="1:8" x14ac:dyDescent="0.2">
      <c r="A2466" s="3">
        <v>5276</v>
      </c>
      <c r="B2466" s="3" t="s">
        <v>2675</v>
      </c>
      <c r="C2466" s="3" t="s">
        <v>2672</v>
      </c>
      <c r="D2466" s="3" t="s">
        <v>2510</v>
      </c>
      <c r="G2466" s="19">
        <v>7500</v>
      </c>
      <c r="H2466" s="19" t="s">
        <v>4563</v>
      </c>
    </row>
    <row r="2467" spans="1:8" x14ac:dyDescent="0.2">
      <c r="A2467" s="3">
        <v>5277</v>
      </c>
      <c r="B2467" s="3" t="s">
        <v>2676</v>
      </c>
      <c r="C2467" s="3" t="s">
        <v>2672</v>
      </c>
      <c r="D2467" s="3" t="s">
        <v>2510</v>
      </c>
      <c r="G2467" s="19">
        <v>7502</v>
      </c>
      <c r="H2467" s="19" t="s">
        <v>4563</v>
      </c>
    </row>
    <row r="2468" spans="1:8" x14ac:dyDescent="0.2">
      <c r="A2468" s="3">
        <v>5075</v>
      </c>
      <c r="B2468" s="3" t="s">
        <v>2677</v>
      </c>
      <c r="C2468" s="3" t="s">
        <v>2678</v>
      </c>
      <c r="D2468" s="3" t="s">
        <v>2510</v>
      </c>
      <c r="G2468" s="19">
        <v>7503</v>
      </c>
      <c r="H2468" s="19" t="s">
        <v>4563</v>
      </c>
    </row>
    <row r="2469" spans="1:8" x14ac:dyDescent="0.2">
      <c r="A2469" s="3">
        <v>5076</v>
      </c>
      <c r="B2469" s="3" t="s">
        <v>2679</v>
      </c>
      <c r="C2469" s="3" t="s">
        <v>2678</v>
      </c>
      <c r="D2469" s="3" t="s">
        <v>2510</v>
      </c>
      <c r="G2469" s="19">
        <v>7504</v>
      </c>
      <c r="H2469" s="19" t="s">
        <v>4563</v>
      </c>
    </row>
    <row r="2470" spans="1:8" x14ac:dyDescent="0.2">
      <c r="A2470" s="3">
        <v>5077</v>
      </c>
      <c r="B2470" s="3" t="s">
        <v>2680</v>
      </c>
      <c r="C2470" s="3" t="s">
        <v>2678</v>
      </c>
      <c r="D2470" s="3" t="s">
        <v>2510</v>
      </c>
      <c r="G2470" s="19">
        <v>7505</v>
      </c>
      <c r="H2470" s="19" t="s">
        <v>4563</v>
      </c>
    </row>
    <row r="2471" spans="1:8" x14ac:dyDescent="0.2">
      <c r="A2471" s="3">
        <v>5078</v>
      </c>
      <c r="B2471" s="3" t="s">
        <v>2681</v>
      </c>
      <c r="C2471" s="3" t="s">
        <v>2678</v>
      </c>
      <c r="D2471" s="3" t="s">
        <v>2510</v>
      </c>
      <c r="G2471" s="19">
        <v>7512</v>
      </c>
      <c r="H2471" s="19" t="s">
        <v>4563</v>
      </c>
    </row>
    <row r="2472" spans="1:8" x14ac:dyDescent="0.2">
      <c r="A2472" s="3">
        <v>5600</v>
      </c>
      <c r="B2472" s="3" t="s">
        <v>2682</v>
      </c>
      <c r="C2472" s="3" t="s">
        <v>2683</v>
      </c>
      <c r="D2472" s="3" t="s">
        <v>2510</v>
      </c>
      <c r="G2472" s="19">
        <v>7513</v>
      </c>
      <c r="H2472" s="19" t="s">
        <v>4563</v>
      </c>
    </row>
    <row r="2473" spans="1:8" x14ac:dyDescent="0.2">
      <c r="A2473" s="3">
        <v>5706</v>
      </c>
      <c r="B2473" s="3" t="s">
        <v>2684</v>
      </c>
      <c r="C2473" s="3" t="s">
        <v>2684</v>
      </c>
      <c r="D2473" s="3" t="s">
        <v>2510</v>
      </c>
      <c r="G2473" s="19">
        <v>7514</v>
      </c>
      <c r="H2473" s="19" t="s">
        <v>4563</v>
      </c>
    </row>
    <row r="2474" spans="1:8" x14ac:dyDescent="0.2">
      <c r="A2474" s="3">
        <v>5505</v>
      </c>
      <c r="B2474" s="3" t="s">
        <v>2685</v>
      </c>
      <c r="C2474" s="3" t="s">
        <v>2685</v>
      </c>
      <c r="D2474" s="3" t="s">
        <v>2510</v>
      </c>
      <c r="G2474" s="19">
        <v>7515</v>
      </c>
      <c r="H2474" s="19" t="s">
        <v>4563</v>
      </c>
    </row>
    <row r="2475" spans="1:8" x14ac:dyDescent="0.2">
      <c r="A2475" s="3">
        <v>5606</v>
      </c>
      <c r="B2475" s="3" t="s">
        <v>2686</v>
      </c>
      <c r="C2475" s="3" t="s">
        <v>2686</v>
      </c>
      <c r="D2475" s="3" t="s">
        <v>2510</v>
      </c>
      <c r="G2475" s="19">
        <v>7516</v>
      </c>
      <c r="H2475" s="19" t="s">
        <v>4563</v>
      </c>
    </row>
    <row r="2476" spans="1:8" x14ac:dyDescent="0.2">
      <c r="A2476" s="3">
        <v>5704</v>
      </c>
      <c r="B2476" s="3" t="s">
        <v>2687</v>
      </c>
      <c r="C2476" s="3" t="s">
        <v>2687</v>
      </c>
      <c r="D2476" s="3" t="s">
        <v>2510</v>
      </c>
      <c r="G2476" s="19">
        <v>7517</v>
      </c>
      <c r="H2476" s="19" t="s">
        <v>4563</v>
      </c>
    </row>
    <row r="2477" spans="1:8" x14ac:dyDescent="0.2">
      <c r="A2477" s="3">
        <v>5615</v>
      </c>
      <c r="B2477" s="3" t="s">
        <v>2688</v>
      </c>
      <c r="C2477" s="3" t="s">
        <v>2688</v>
      </c>
      <c r="D2477" s="3" t="s">
        <v>2510</v>
      </c>
      <c r="G2477" s="19">
        <v>7522</v>
      </c>
      <c r="H2477" s="19" t="s">
        <v>4563</v>
      </c>
    </row>
    <row r="2478" spans="1:8" x14ac:dyDescent="0.2">
      <c r="A2478" s="3">
        <v>5705</v>
      </c>
      <c r="B2478" s="3" t="s">
        <v>2689</v>
      </c>
      <c r="C2478" s="3" t="s">
        <v>2689</v>
      </c>
      <c r="D2478" s="3" t="s">
        <v>2510</v>
      </c>
      <c r="G2478" s="19">
        <v>7523</v>
      </c>
      <c r="H2478" s="19" t="s">
        <v>4563</v>
      </c>
    </row>
    <row r="2479" spans="1:8" x14ac:dyDescent="0.2">
      <c r="A2479" s="3">
        <v>5604</v>
      </c>
      <c r="B2479" s="3" t="s">
        <v>2690</v>
      </c>
      <c r="C2479" s="3" t="s">
        <v>2690</v>
      </c>
      <c r="D2479" s="3" t="s">
        <v>2510</v>
      </c>
      <c r="G2479" s="19">
        <v>7524</v>
      </c>
      <c r="H2479" s="19" t="s">
        <v>4563</v>
      </c>
    </row>
    <row r="2480" spans="1:8" x14ac:dyDescent="0.2">
      <c r="A2480" s="3">
        <v>5113</v>
      </c>
      <c r="B2480" s="3" t="s">
        <v>2691</v>
      </c>
      <c r="C2480" s="3" t="s">
        <v>2692</v>
      </c>
      <c r="D2480" s="3" t="s">
        <v>2510</v>
      </c>
      <c r="G2480" s="19">
        <v>7525</v>
      </c>
      <c r="H2480" s="19" t="s">
        <v>4563</v>
      </c>
    </row>
    <row r="2481" spans="1:8" x14ac:dyDescent="0.2">
      <c r="A2481" s="3">
        <v>5502</v>
      </c>
      <c r="B2481" s="3" t="s">
        <v>2693</v>
      </c>
      <c r="C2481" s="3" t="s">
        <v>2693</v>
      </c>
      <c r="D2481" s="3" t="s">
        <v>2510</v>
      </c>
      <c r="G2481" s="19">
        <v>7526</v>
      </c>
      <c r="H2481" s="19" t="s">
        <v>4563</v>
      </c>
    </row>
    <row r="2482" spans="1:8" x14ac:dyDescent="0.2">
      <c r="A2482" s="3">
        <v>5600</v>
      </c>
      <c r="B2482" s="3" t="s">
        <v>2694</v>
      </c>
      <c r="C2482" s="3" t="s">
        <v>2694</v>
      </c>
      <c r="D2482" s="3" t="s">
        <v>2510</v>
      </c>
      <c r="G2482" s="19">
        <v>7527</v>
      </c>
      <c r="H2482" s="19" t="s">
        <v>4563</v>
      </c>
    </row>
    <row r="2483" spans="1:8" x14ac:dyDescent="0.2">
      <c r="A2483" s="3">
        <v>5616</v>
      </c>
      <c r="B2483" s="3" t="s">
        <v>2695</v>
      </c>
      <c r="C2483" s="3" t="s">
        <v>2695</v>
      </c>
      <c r="D2483" s="3" t="s">
        <v>2510</v>
      </c>
      <c r="G2483" s="19">
        <v>7530</v>
      </c>
      <c r="H2483" s="19" t="s">
        <v>4564</v>
      </c>
    </row>
    <row r="2484" spans="1:8" x14ac:dyDescent="0.2">
      <c r="A2484" s="3">
        <v>5617</v>
      </c>
      <c r="B2484" s="3" t="s">
        <v>2696</v>
      </c>
      <c r="C2484" s="3" t="s">
        <v>2695</v>
      </c>
      <c r="D2484" s="3" t="s">
        <v>2510</v>
      </c>
      <c r="G2484" s="19">
        <v>7532</v>
      </c>
      <c r="H2484" s="19" t="s">
        <v>4564</v>
      </c>
    </row>
    <row r="2485" spans="1:8" x14ac:dyDescent="0.2">
      <c r="A2485" s="3">
        <v>5103</v>
      </c>
      <c r="B2485" s="3" t="s">
        <v>2697</v>
      </c>
      <c r="C2485" s="3" t="s">
        <v>2698</v>
      </c>
      <c r="D2485" s="3" t="s">
        <v>2510</v>
      </c>
      <c r="G2485" s="19">
        <v>7533</v>
      </c>
      <c r="H2485" s="19" t="s">
        <v>4564</v>
      </c>
    </row>
    <row r="2486" spans="1:8" x14ac:dyDescent="0.2">
      <c r="A2486" s="3">
        <v>5103</v>
      </c>
      <c r="B2486" s="3" t="s">
        <v>2699</v>
      </c>
      <c r="C2486" s="3" t="s">
        <v>2698</v>
      </c>
      <c r="D2486" s="3" t="s">
        <v>2510</v>
      </c>
      <c r="G2486" s="19">
        <v>7534</v>
      </c>
      <c r="H2486" s="19" t="s">
        <v>4564</v>
      </c>
    </row>
    <row r="2487" spans="1:8" x14ac:dyDescent="0.2">
      <c r="A2487" s="3">
        <v>5702</v>
      </c>
      <c r="B2487" s="3" t="s">
        <v>2700</v>
      </c>
      <c r="C2487" s="3" t="s">
        <v>2700</v>
      </c>
      <c r="D2487" s="3" t="s">
        <v>2510</v>
      </c>
      <c r="G2487" s="19">
        <v>7535</v>
      </c>
      <c r="H2487" s="19" t="s">
        <v>4564</v>
      </c>
    </row>
    <row r="2488" spans="1:8" x14ac:dyDescent="0.2">
      <c r="A2488" s="3">
        <v>5504</v>
      </c>
      <c r="B2488" s="3" t="s">
        <v>2701</v>
      </c>
      <c r="C2488" s="3" t="s">
        <v>2701</v>
      </c>
      <c r="D2488" s="3" t="s">
        <v>2510</v>
      </c>
      <c r="G2488" s="19">
        <v>7536</v>
      </c>
      <c r="H2488" s="19" t="s">
        <v>4564</v>
      </c>
    </row>
    <row r="2489" spans="1:8" x14ac:dyDescent="0.2">
      <c r="A2489" s="3">
        <v>5102</v>
      </c>
      <c r="B2489" s="3" t="s">
        <v>2702</v>
      </c>
      <c r="C2489" s="3" t="s">
        <v>2702</v>
      </c>
      <c r="D2489" s="3" t="s">
        <v>2510</v>
      </c>
      <c r="G2489" s="19">
        <v>7537</v>
      </c>
      <c r="H2489" s="19" t="s">
        <v>4564</v>
      </c>
    </row>
    <row r="2490" spans="1:8" x14ac:dyDescent="0.2">
      <c r="A2490" s="3">
        <v>5503</v>
      </c>
      <c r="B2490" s="3" t="s">
        <v>2703</v>
      </c>
      <c r="C2490" s="3" t="s">
        <v>2703</v>
      </c>
      <c r="D2490" s="3" t="s">
        <v>2510</v>
      </c>
      <c r="G2490" s="19">
        <v>7542</v>
      </c>
      <c r="H2490" s="19" t="s">
        <v>4564</v>
      </c>
    </row>
    <row r="2491" spans="1:8" x14ac:dyDescent="0.2">
      <c r="A2491" s="3">
        <v>5707</v>
      </c>
      <c r="B2491" s="3" t="s">
        <v>2704</v>
      </c>
      <c r="C2491" s="3" t="s">
        <v>2704</v>
      </c>
      <c r="D2491" s="3" t="s">
        <v>2510</v>
      </c>
      <c r="G2491" s="19">
        <v>7543</v>
      </c>
      <c r="H2491" s="19" t="s">
        <v>4564</v>
      </c>
    </row>
    <row r="2492" spans="1:8" x14ac:dyDescent="0.2">
      <c r="A2492" s="3">
        <v>5703</v>
      </c>
      <c r="B2492" s="3" t="s">
        <v>2705</v>
      </c>
      <c r="C2492" s="3" t="s">
        <v>2705</v>
      </c>
      <c r="D2492" s="3" t="s">
        <v>2510</v>
      </c>
      <c r="G2492" s="19">
        <v>7545</v>
      </c>
      <c r="H2492" s="19" t="s">
        <v>4564</v>
      </c>
    </row>
    <row r="2493" spans="1:8" x14ac:dyDescent="0.2">
      <c r="A2493" s="3">
        <v>5603</v>
      </c>
      <c r="B2493" s="3" t="s">
        <v>2706</v>
      </c>
      <c r="C2493" s="3" t="s">
        <v>2706</v>
      </c>
      <c r="D2493" s="3" t="s">
        <v>2510</v>
      </c>
      <c r="G2493" s="19">
        <v>7546</v>
      </c>
      <c r="H2493" s="19" t="s">
        <v>4564</v>
      </c>
    </row>
    <row r="2494" spans="1:8" x14ac:dyDescent="0.2">
      <c r="A2494" s="3">
        <v>5646</v>
      </c>
      <c r="B2494" s="3" t="s">
        <v>2707</v>
      </c>
      <c r="C2494" s="3" t="s">
        <v>2708</v>
      </c>
      <c r="D2494" s="3" t="s">
        <v>2510</v>
      </c>
      <c r="G2494" s="19">
        <v>7550</v>
      </c>
      <c r="H2494" s="19" t="s">
        <v>4564</v>
      </c>
    </row>
    <row r="2495" spans="1:8" x14ac:dyDescent="0.2">
      <c r="A2495" s="3">
        <v>5628</v>
      </c>
      <c r="B2495" s="3" t="s">
        <v>2709</v>
      </c>
      <c r="C2495" s="3" t="s">
        <v>2709</v>
      </c>
      <c r="D2495" s="3" t="s">
        <v>2510</v>
      </c>
      <c r="G2495" s="19">
        <v>7551</v>
      </c>
      <c r="H2495" s="19" t="s">
        <v>4564</v>
      </c>
    </row>
    <row r="2496" spans="1:8" x14ac:dyDescent="0.2">
      <c r="A2496" s="3">
        <v>5644</v>
      </c>
      <c r="B2496" s="3" t="s">
        <v>2710</v>
      </c>
      <c r="C2496" s="3" t="s">
        <v>2710</v>
      </c>
      <c r="D2496" s="3" t="s">
        <v>2510</v>
      </c>
      <c r="G2496" s="19">
        <v>7552</v>
      </c>
      <c r="H2496" s="19" t="s">
        <v>4564</v>
      </c>
    </row>
    <row r="2497" spans="1:8" x14ac:dyDescent="0.2">
      <c r="A2497" s="3">
        <v>5637</v>
      </c>
      <c r="B2497" s="3" t="s">
        <v>2711</v>
      </c>
      <c r="C2497" s="3" t="s">
        <v>2711</v>
      </c>
      <c r="D2497" s="3" t="s">
        <v>2510</v>
      </c>
      <c r="G2497" s="19">
        <v>7553</v>
      </c>
      <c r="H2497" s="19" t="s">
        <v>4564</v>
      </c>
    </row>
    <row r="2498" spans="1:8" x14ac:dyDescent="0.2">
      <c r="A2498" s="3">
        <v>5627</v>
      </c>
      <c r="B2498" s="3" t="s">
        <v>2712</v>
      </c>
      <c r="C2498" s="3" t="s">
        <v>2712</v>
      </c>
      <c r="D2498" s="3" t="s">
        <v>2510</v>
      </c>
      <c r="G2498" s="19">
        <v>7554</v>
      </c>
      <c r="H2498" s="19" t="s">
        <v>4564</v>
      </c>
    </row>
    <row r="2499" spans="1:8" x14ac:dyDescent="0.2">
      <c r="A2499" s="3">
        <v>5618</v>
      </c>
      <c r="B2499" s="3" t="s">
        <v>2713</v>
      </c>
      <c r="C2499" s="3" t="s">
        <v>2713</v>
      </c>
      <c r="D2499" s="3" t="s">
        <v>2510</v>
      </c>
      <c r="G2499" s="19">
        <v>7556</v>
      </c>
      <c r="H2499" s="19" t="s">
        <v>4564</v>
      </c>
    </row>
    <row r="2500" spans="1:8" x14ac:dyDescent="0.2">
      <c r="A2500" s="3">
        <v>5623</v>
      </c>
      <c r="B2500" s="3" t="s">
        <v>2714</v>
      </c>
      <c r="C2500" s="3" t="s">
        <v>2714</v>
      </c>
      <c r="D2500" s="3" t="s">
        <v>2510</v>
      </c>
      <c r="G2500" s="19">
        <v>7557</v>
      </c>
      <c r="H2500" s="19" t="s">
        <v>4564</v>
      </c>
    </row>
    <row r="2501" spans="1:8" x14ac:dyDescent="0.2">
      <c r="A2501" s="3">
        <v>5624</v>
      </c>
      <c r="B2501" s="3" t="s">
        <v>2715</v>
      </c>
      <c r="C2501" s="3" t="s">
        <v>2715</v>
      </c>
      <c r="D2501" s="3" t="s">
        <v>2510</v>
      </c>
      <c r="G2501" s="19">
        <v>7558</v>
      </c>
      <c r="H2501" s="19" t="s">
        <v>4564</v>
      </c>
    </row>
    <row r="2502" spans="1:8" x14ac:dyDescent="0.2">
      <c r="A2502" s="3">
        <v>5624</v>
      </c>
      <c r="B2502" s="3" t="s">
        <v>2716</v>
      </c>
      <c r="C2502" s="3" t="s">
        <v>2715</v>
      </c>
      <c r="D2502" s="3" t="s">
        <v>2510</v>
      </c>
      <c r="G2502" s="19">
        <v>7559</v>
      </c>
      <c r="H2502" s="19" t="s">
        <v>4564</v>
      </c>
    </row>
    <row r="2503" spans="1:8" x14ac:dyDescent="0.2">
      <c r="A2503" s="3">
        <v>5632</v>
      </c>
      <c r="B2503" s="3" t="s">
        <v>2717</v>
      </c>
      <c r="C2503" s="3" t="s">
        <v>2717</v>
      </c>
      <c r="D2503" s="3" t="s">
        <v>2510</v>
      </c>
      <c r="G2503" s="19">
        <v>7560</v>
      </c>
      <c r="H2503" s="19" t="s">
        <v>4564</v>
      </c>
    </row>
    <row r="2504" spans="1:8" x14ac:dyDescent="0.2">
      <c r="A2504" s="3">
        <v>6042</v>
      </c>
      <c r="B2504" s="3" t="s">
        <v>2718</v>
      </c>
      <c r="C2504" s="3" t="s">
        <v>2718</v>
      </c>
      <c r="D2504" s="3" t="s">
        <v>2510</v>
      </c>
      <c r="G2504" s="19">
        <v>7562</v>
      </c>
      <c r="H2504" s="19" t="s">
        <v>4564</v>
      </c>
    </row>
    <row r="2505" spans="1:8" x14ac:dyDescent="0.2">
      <c r="A2505" s="3">
        <v>5637</v>
      </c>
      <c r="B2505" s="3" t="s">
        <v>2719</v>
      </c>
      <c r="C2505" s="3" t="s">
        <v>2719</v>
      </c>
      <c r="D2505" s="3" t="s">
        <v>2510</v>
      </c>
      <c r="G2505" s="19">
        <v>7563</v>
      </c>
      <c r="H2505" s="19" t="s">
        <v>4564</v>
      </c>
    </row>
    <row r="2506" spans="1:8" x14ac:dyDescent="0.2">
      <c r="A2506" s="3">
        <v>5625</v>
      </c>
      <c r="B2506" s="3" t="s">
        <v>2720</v>
      </c>
      <c r="C2506" s="3" t="s">
        <v>2720</v>
      </c>
      <c r="D2506" s="3" t="s">
        <v>2510</v>
      </c>
      <c r="G2506" s="19">
        <v>7602</v>
      </c>
      <c r="H2506" s="19" t="s">
        <v>4565</v>
      </c>
    </row>
    <row r="2507" spans="1:8" x14ac:dyDescent="0.2">
      <c r="A2507" s="3">
        <v>5634</v>
      </c>
      <c r="B2507" s="3" t="s">
        <v>2721</v>
      </c>
      <c r="C2507" s="3" t="s">
        <v>2721</v>
      </c>
      <c r="D2507" s="3" t="s">
        <v>2510</v>
      </c>
      <c r="G2507" s="19">
        <v>7603</v>
      </c>
      <c r="H2507" s="19" t="s">
        <v>4565</v>
      </c>
    </row>
    <row r="2508" spans="1:8" x14ac:dyDescent="0.2">
      <c r="A2508" s="3">
        <v>5636</v>
      </c>
      <c r="B2508" s="3" t="s">
        <v>2722</v>
      </c>
      <c r="C2508" s="3" t="s">
        <v>2721</v>
      </c>
      <c r="D2508" s="3" t="s">
        <v>2510</v>
      </c>
      <c r="G2508" s="19">
        <v>7604</v>
      </c>
      <c r="H2508" s="19" t="s">
        <v>4565</v>
      </c>
    </row>
    <row r="2509" spans="1:8" x14ac:dyDescent="0.2">
      <c r="A2509" s="3">
        <v>5642</v>
      </c>
      <c r="B2509" s="3" t="s">
        <v>2723</v>
      </c>
      <c r="C2509" s="3" t="s">
        <v>2723</v>
      </c>
      <c r="D2509" s="3" t="s">
        <v>2510</v>
      </c>
      <c r="G2509" s="19">
        <v>7605</v>
      </c>
      <c r="H2509" s="19" t="s">
        <v>4565</v>
      </c>
    </row>
    <row r="2510" spans="1:8" x14ac:dyDescent="0.2">
      <c r="A2510" s="3">
        <v>5630</v>
      </c>
      <c r="B2510" s="3" t="s">
        <v>2724</v>
      </c>
      <c r="C2510" s="3" t="s">
        <v>2725</v>
      </c>
      <c r="D2510" s="3" t="s">
        <v>2510</v>
      </c>
      <c r="G2510" s="19">
        <v>7606</v>
      </c>
      <c r="H2510" s="19" t="s">
        <v>4565</v>
      </c>
    </row>
    <row r="2511" spans="1:8" x14ac:dyDescent="0.2">
      <c r="A2511" s="3">
        <v>5647</v>
      </c>
      <c r="B2511" s="3" t="s">
        <v>2726</v>
      </c>
      <c r="C2511" s="3" t="s">
        <v>2726</v>
      </c>
      <c r="D2511" s="3" t="s">
        <v>2510</v>
      </c>
      <c r="G2511" s="19">
        <v>7608</v>
      </c>
      <c r="H2511" s="19" t="s">
        <v>4565</v>
      </c>
    </row>
    <row r="2512" spans="1:8" x14ac:dyDescent="0.2">
      <c r="A2512" s="3">
        <v>8919</v>
      </c>
      <c r="B2512" s="3" t="s">
        <v>2727</v>
      </c>
      <c r="C2512" s="3" t="s">
        <v>2727</v>
      </c>
      <c r="D2512" s="3" t="s">
        <v>2510</v>
      </c>
      <c r="G2512" s="19">
        <v>7610</v>
      </c>
      <c r="H2512" s="19" t="s">
        <v>4565</v>
      </c>
    </row>
    <row r="2513" spans="1:8" x14ac:dyDescent="0.2">
      <c r="A2513" s="3">
        <v>5643</v>
      </c>
      <c r="B2513" s="3" t="s">
        <v>2728</v>
      </c>
      <c r="C2513" s="3" t="s">
        <v>2728</v>
      </c>
      <c r="D2513" s="3" t="s">
        <v>2510</v>
      </c>
      <c r="G2513" s="19">
        <v>7710</v>
      </c>
      <c r="H2513" s="19" t="s">
        <v>4565</v>
      </c>
    </row>
    <row r="2514" spans="1:8" x14ac:dyDescent="0.2">
      <c r="A2514" s="3">
        <v>5643</v>
      </c>
      <c r="B2514" s="3" t="s">
        <v>2728</v>
      </c>
      <c r="C2514" s="3" t="s">
        <v>2728</v>
      </c>
      <c r="D2514" s="3" t="s">
        <v>2510</v>
      </c>
      <c r="G2514" s="19">
        <v>7741</v>
      </c>
      <c r="H2514" s="19" t="s">
        <v>4565</v>
      </c>
    </row>
    <row r="2515" spans="1:8" x14ac:dyDescent="0.2">
      <c r="A2515" s="3">
        <v>5643</v>
      </c>
      <c r="B2515" s="3" t="s">
        <v>2729</v>
      </c>
      <c r="C2515" s="3" t="s">
        <v>2728</v>
      </c>
      <c r="D2515" s="3" t="s">
        <v>2510</v>
      </c>
      <c r="G2515" s="19">
        <v>7742</v>
      </c>
      <c r="H2515" s="19" t="s">
        <v>4565</v>
      </c>
    </row>
    <row r="2516" spans="1:8" x14ac:dyDescent="0.2">
      <c r="A2516" s="3">
        <v>5643</v>
      </c>
      <c r="B2516" s="3" t="s">
        <v>2730</v>
      </c>
      <c r="C2516" s="3" t="s">
        <v>2728</v>
      </c>
      <c r="D2516" s="3" t="s">
        <v>2510</v>
      </c>
      <c r="G2516" s="19">
        <v>7743</v>
      </c>
      <c r="H2516" s="19" t="s">
        <v>4565</v>
      </c>
    </row>
    <row r="2517" spans="1:8" x14ac:dyDescent="0.2">
      <c r="A2517" s="3">
        <v>5645</v>
      </c>
      <c r="B2517" s="3" t="s">
        <v>2731</v>
      </c>
      <c r="C2517" s="3" t="s">
        <v>2728</v>
      </c>
      <c r="D2517" s="3" t="s">
        <v>2510</v>
      </c>
      <c r="G2517" s="19">
        <v>7744</v>
      </c>
      <c r="H2517" s="19" t="s">
        <v>4565</v>
      </c>
    </row>
    <row r="2518" spans="1:8" x14ac:dyDescent="0.2">
      <c r="A2518" s="3">
        <v>5645</v>
      </c>
      <c r="B2518" s="3" t="s">
        <v>2732</v>
      </c>
      <c r="C2518" s="3" t="s">
        <v>2728</v>
      </c>
      <c r="D2518" s="3" t="s">
        <v>2510</v>
      </c>
      <c r="G2518" s="19">
        <v>7745</v>
      </c>
      <c r="H2518" s="19" t="s">
        <v>4565</v>
      </c>
    </row>
    <row r="2519" spans="1:8" x14ac:dyDescent="0.2">
      <c r="A2519" s="3">
        <v>5622</v>
      </c>
      <c r="B2519" s="3" t="s">
        <v>2733</v>
      </c>
      <c r="C2519" s="3" t="s">
        <v>2733</v>
      </c>
      <c r="D2519" s="3" t="s">
        <v>2510</v>
      </c>
      <c r="G2519" s="19">
        <v>7746</v>
      </c>
      <c r="H2519" s="19" t="s">
        <v>4565</v>
      </c>
    </row>
    <row r="2520" spans="1:8" x14ac:dyDescent="0.2">
      <c r="A2520" s="3">
        <v>4316</v>
      </c>
      <c r="B2520" s="3" t="s">
        <v>2734</v>
      </c>
      <c r="C2520" s="3" t="s">
        <v>2734</v>
      </c>
      <c r="D2520" s="3" t="s">
        <v>2510</v>
      </c>
      <c r="G2520" s="19">
        <v>7747</v>
      </c>
      <c r="H2520" s="19" t="s">
        <v>4565</v>
      </c>
    </row>
    <row r="2521" spans="1:8" x14ac:dyDescent="0.2">
      <c r="A2521" s="3">
        <v>4303</v>
      </c>
      <c r="B2521" s="3" t="s">
        <v>2735</v>
      </c>
      <c r="C2521" s="3" t="s">
        <v>2735</v>
      </c>
      <c r="D2521" s="3" t="s">
        <v>2510</v>
      </c>
      <c r="G2521" s="19">
        <v>7748</v>
      </c>
      <c r="H2521" s="19" t="s">
        <v>4565</v>
      </c>
    </row>
    <row r="2522" spans="1:8" x14ac:dyDescent="0.2">
      <c r="A2522" s="3">
        <v>4312</v>
      </c>
      <c r="B2522" s="3" t="s">
        <v>2736</v>
      </c>
      <c r="C2522" s="3" t="s">
        <v>2736</v>
      </c>
      <c r="D2522" s="3" t="s">
        <v>2510</v>
      </c>
      <c r="G2522" s="19">
        <v>8001</v>
      </c>
      <c r="H2522" s="19" t="s">
        <v>4551</v>
      </c>
    </row>
    <row r="2523" spans="1:8" x14ac:dyDescent="0.2">
      <c r="A2523" s="3">
        <v>4313</v>
      </c>
      <c r="B2523" s="3" t="s">
        <v>2737</v>
      </c>
      <c r="C2523" s="3" t="s">
        <v>2737</v>
      </c>
      <c r="D2523" s="3" t="s">
        <v>2510</v>
      </c>
      <c r="G2523" s="19">
        <v>8002</v>
      </c>
      <c r="H2523" s="19" t="s">
        <v>4551</v>
      </c>
    </row>
    <row r="2524" spans="1:8" x14ac:dyDescent="0.2">
      <c r="A2524" s="3">
        <v>4322</v>
      </c>
      <c r="B2524" s="3" t="s">
        <v>2738</v>
      </c>
      <c r="C2524" s="3" t="s">
        <v>2738</v>
      </c>
      <c r="D2524" s="3" t="s">
        <v>2510</v>
      </c>
      <c r="G2524" s="19">
        <v>8003</v>
      </c>
      <c r="H2524" s="19" t="s">
        <v>4551</v>
      </c>
    </row>
    <row r="2525" spans="1:8" x14ac:dyDescent="0.2">
      <c r="A2525" s="3">
        <v>4324</v>
      </c>
      <c r="B2525" s="3" t="s">
        <v>2739</v>
      </c>
      <c r="C2525" s="3" t="s">
        <v>2739</v>
      </c>
      <c r="D2525" s="3" t="s">
        <v>2510</v>
      </c>
      <c r="G2525" s="19">
        <v>8004</v>
      </c>
      <c r="H2525" s="19" t="s">
        <v>4551</v>
      </c>
    </row>
    <row r="2526" spans="1:8" x14ac:dyDescent="0.2">
      <c r="A2526" s="3">
        <v>4305</v>
      </c>
      <c r="B2526" s="3" t="s">
        <v>2740</v>
      </c>
      <c r="C2526" s="3" t="s">
        <v>2740</v>
      </c>
      <c r="D2526" s="3" t="s">
        <v>2510</v>
      </c>
      <c r="G2526" s="19">
        <v>8005</v>
      </c>
      <c r="H2526" s="19" t="s">
        <v>4551</v>
      </c>
    </row>
    <row r="2527" spans="1:8" x14ac:dyDescent="0.2">
      <c r="A2527" s="3">
        <v>4310</v>
      </c>
      <c r="B2527" s="3" t="s">
        <v>2741</v>
      </c>
      <c r="C2527" s="3" t="s">
        <v>2741</v>
      </c>
      <c r="D2527" s="3" t="s">
        <v>2510</v>
      </c>
      <c r="G2527" s="19">
        <v>8006</v>
      </c>
      <c r="H2527" s="19" t="s">
        <v>4551</v>
      </c>
    </row>
    <row r="2528" spans="1:8" x14ac:dyDescent="0.2">
      <c r="A2528" s="3">
        <v>4325</v>
      </c>
      <c r="B2528" s="3" t="s">
        <v>2742</v>
      </c>
      <c r="C2528" s="3" t="s">
        <v>2742</v>
      </c>
      <c r="D2528" s="3" t="s">
        <v>2510</v>
      </c>
      <c r="G2528" s="19">
        <v>8008</v>
      </c>
      <c r="H2528" s="19" t="s">
        <v>4551</v>
      </c>
    </row>
    <row r="2529" spans="1:8" x14ac:dyDescent="0.2">
      <c r="A2529" s="3">
        <v>4332</v>
      </c>
      <c r="B2529" s="3" t="s">
        <v>2743</v>
      </c>
      <c r="C2529" s="3" t="s">
        <v>2744</v>
      </c>
      <c r="D2529" s="3" t="s">
        <v>2510</v>
      </c>
      <c r="G2529" s="19">
        <v>8032</v>
      </c>
      <c r="H2529" s="19" t="s">
        <v>4551</v>
      </c>
    </row>
    <row r="2530" spans="1:8" x14ac:dyDescent="0.2">
      <c r="A2530" s="3">
        <v>4323</v>
      </c>
      <c r="B2530" s="3" t="s">
        <v>2745</v>
      </c>
      <c r="C2530" s="3" t="s">
        <v>2745</v>
      </c>
      <c r="D2530" s="3" t="s">
        <v>2510</v>
      </c>
      <c r="G2530" s="19">
        <v>8037</v>
      </c>
      <c r="H2530" s="19" t="s">
        <v>4551</v>
      </c>
    </row>
    <row r="2531" spans="1:8" x14ac:dyDescent="0.2">
      <c r="A2531" s="3">
        <v>4317</v>
      </c>
      <c r="B2531" s="3" t="s">
        <v>2746</v>
      </c>
      <c r="C2531" s="3" t="s">
        <v>2746</v>
      </c>
      <c r="D2531" s="3" t="s">
        <v>2510</v>
      </c>
      <c r="G2531" s="19">
        <v>8038</v>
      </c>
      <c r="H2531" s="19" t="s">
        <v>4551</v>
      </c>
    </row>
    <row r="2532" spans="1:8" x14ac:dyDescent="0.2">
      <c r="A2532" s="3">
        <v>4314</v>
      </c>
      <c r="B2532" s="3" t="s">
        <v>2747</v>
      </c>
      <c r="C2532" s="3" t="s">
        <v>2747</v>
      </c>
      <c r="D2532" s="3" t="s">
        <v>2510</v>
      </c>
      <c r="G2532" s="19">
        <v>8041</v>
      </c>
      <c r="H2532" s="19" t="s">
        <v>4551</v>
      </c>
    </row>
    <row r="2533" spans="1:8" x14ac:dyDescent="0.2">
      <c r="A2533" s="3">
        <v>4315</v>
      </c>
      <c r="B2533" s="3" t="s">
        <v>2748</v>
      </c>
      <c r="C2533" s="3" t="s">
        <v>2748</v>
      </c>
      <c r="D2533" s="3" t="s">
        <v>2510</v>
      </c>
      <c r="G2533" s="19">
        <v>8044</v>
      </c>
      <c r="H2533" s="19" t="s">
        <v>4551</v>
      </c>
    </row>
    <row r="2534" spans="1:8" x14ac:dyDescent="0.2">
      <c r="A2534" s="3">
        <v>4663</v>
      </c>
      <c r="B2534" s="3" t="s">
        <v>2749</v>
      </c>
      <c r="C2534" s="3" t="s">
        <v>2749</v>
      </c>
      <c r="D2534" s="3" t="s">
        <v>2510</v>
      </c>
      <c r="G2534" s="19">
        <v>8045</v>
      </c>
      <c r="H2534" s="19" t="s">
        <v>4551</v>
      </c>
    </row>
    <row r="2535" spans="1:8" x14ac:dyDescent="0.2">
      <c r="A2535" s="3">
        <v>4814</v>
      </c>
      <c r="B2535" s="3" t="s">
        <v>2750</v>
      </c>
      <c r="C2535" s="3" t="s">
        <v>2750</v>
      </c>
      <c r="D2535" s="3" t="s">
        <v>2510</v>
      </c>
      <c r="G2535" s="19">
        <v>8046</v>
      </c>
      <c r="H2535" s="19" t="s">
        <v>4551</v>
      </c>
    </row>
    <row r="2536" spans="1:8" x14ac:dyDescent="0.2">
      <c r="A2536" s="3">
        <v>4805</v>
      </c>
      <c r="B2536" s="3" t="s">
        <v>2751</v>
      </c>
      <c r="C2536" s="3" t="s">
        <v>2751</v>
      </c>
      <c r="D2536" s="3" t="s">
        <v>2510</v>
      </c>
      <c r="G2536" s="19">
        <v>8047</v>
      </c>
      <c r="H2536" s="19" t="s">
        <v>4551</v>
      </c>
    </row>
    <row r="2537" spans="1:8" x14ac:dyDescent="0.2">
      <c r="A2537" s="3">
        <v>5054</v>
      </c>
      <c r="B2537" s="3" t="s">
        <v>2752</v>
      </c>
      <c r="C2537" s="3" t="s">
        <v>2752</v>
      </c>
      <c r="D2537" s="3" t="s">
        <v>2510</v>
      </c>
      <c r="G2537" s="19">
        <v>8048</v>
      </c>
      <c r="H2537" s="19" t="s">
        <v>4551</v>
      </c>
    </row>
    <row r="2538" spans="1:8" x14ac:dyDescent="0.2">
      <c r="A2538" s="3">
        <v>5742</v>
      </c>
      <c r="B2538" s="3" t="s">
        <v>2753</v>
      </c>
      <c r="C2538" s="3" t="s">
        <v>2753</v>
      </c>
      <c r="D2538" s="3" t="s">
        <v>2510</v>
      </c>
      <c r="G2538" s="19">
        <v>8049</v>
      </c>
      <c r="H2538" s="19" t="s">
        <v>4551</v>
      </c>
    </row>
    <row r="2539" spans="1:8" x14ac:dyDescent="0.2">
      <c r="A2539" s="3">
        <v>5054</v>
      </c>
      <c r="B2539" s="3" t="s">
        <v>2754</v>
      </c>
      <c r="C2539" s="3" t="s">
        <v>2754</v>
      </c>
      <c r="D2539" s="3" t="s">
        <v>2510</v>
      </c>
      <c r="G2539" s="19">
        <v>8050</v>
      </c>
      <c r="H2539" s="19" t="s">
        <v>4551</v>
      </c>
    </row>
    <row r="2540" spans="1:8" x14ac:dyDescent="0.2">
      <c r="A2540" s="3">
        <v>4853</v>
      </c>
      <c r="B2540" s="3" t="s">
        <v>2755</v>
      </c>
      <c r="C2540" s="3" t="s">
        <v>2755</v>
      </c>
      <c r="D2540" s="3" t="s">
        <v>2510</v>
      </c>
      <c r="G2540" s="19">
        <v>8051</v>
      </c>
      <c r="H2540" s="19" t="s">
        <v>4551</v>
      </c>
    </row>
    <row r="2541" spans="1:8" x14ac:dyDescent="0.2">
      <c r="A2541" s="3">
        <v>4853</v>
      </c>
      <c r="B2541" s="3" t="s">
        <v>2756</v>
      </c>
      <c r="C2541" s="3" t="s">
        <v>2755</v>
      </c>
      <c r="D2541" s="3" t="s">
        <v>2510</v>
      </c>
      <c r="G2541" s="19">
        <v>8052</v>
      </c>
      <c r="H2541" s="19" t="s">
        <v>4551</v>
      </c>
    </row>
    <row r="2542" spans="1:8" x14ac:dyDescent="0.2">
      <c r="A2542" s="3">
        <v>4856</v>
      </c>
      <c r="B2542" s="3" t="s">
        <v>2757</v>
      </c>
      <c r="C2542" s="3" t="s">
        <v>2755</v>
      </c>
      <c r="D2542" s="3" t="s">
        <v>2510</v>
      </c>
      <c r="G2542" s="19">
        <v>8053</v>
      </c>
      <c r="H2542" s="19" t="s">
        <v>4551</v>
      </c>
    </row>
    <row r="2543" spans="1:8" x14ac:dyDescent="0.2">
      <c r="A2543" s="3">
        <v>4665</v>
      </c>
      <c r="B2543" s="3" t="s">
        <v>2758</v>
      </c>
      <c r="C2543" s="3" t="s">
        <v>2758</v>
      </c>
      <c r="D2543" s="3" t="s">
        <v>2510</v>
      </c>
      <c r="G2543" s="19">
        <v>8055</v>
      </c>
      <c r="H2543" s="19" t="s">
        <v>4551</v>
      </c>
    </row>
    <row r="2544" spans="1:8" x14ac:dyDescent="0.2">
      <c r="A2544" s="3">
        <v>5056</v>
      </c>
      <c r="B2544" s="3" t="s">
        <v>2759</v>
      </c>
      <c r="C2544" s="3" t="s">
        <v>2760</v>
      </c>
      <c r="D2544" s="3" t="s">
        <v>2510</v>
      </c>
      <c r="G2544" s="19">
        <v>8057</v>
      </c>
      <c r="H2544" s="19" t="s">
        <v>4551</v>
      </c>
    </row>
    <row r="2545" spans="1:8" x14ac:dyDescent="0.2">
      <c r="A2545" s="3">
        <v>5057</v>
      </c>
      <c r="B2545" s="3" t="s">
        <v>2760</v>
      </c>
      <c r="C2545" s="3" t="s">
        <v>2760</v>
      </c>
      <c r="D2545" s="3" t="s">
        <v>2510</v>
      </c>
      <c r="G2545" s="19">
        <v>8064</v>
      </c>
      <c r="H2545" s="19" t="s">
        <v>4551</v>
      </c>
    </row>
    <row r="2546" spans="1:8" x14ac:dyDescent="0.2">
      <c r="A2546" s="3">
        <v>4852</v>
      </c>
      <c r="B2546" s="3" t="s">
        <v>2761</v>
      </c>
      <c r="C2546" s="3" t="s">
        <v>2761</v>
      </c>
      <c r="D2546" s="3" t="s">
        <v>2510</v>
      </c>
      <c r="G2546" s="19">
        <v>8102</v>
      </c>
      <c r="H2546" s="19" t="s">
        <v>4551</v>
      </c>
    </row>
    <row r="2547" spans="1:8" x14ac:dyDescent="0.2">
      <c r="A2547" s="3">
        <v>5745</v>
      </c>
      <c r="B2547" s="3" t="s">
        <v>2762</v>
      </c>
      <c r="C2547" s="3" t="s">
        <v>2762</v>
      </c>
      <c r="D2547" s="3" t="s">
        <v>2510</v>
      </c>
      <c r="G2547" s="19">
        <v>8103</v>
      </c>
      <c r="H2547" s="19" t="s">
        <v>4551</v>
      </c>
    </row>
    <row r="2548" spans="1:8" x14ac:dyDescent="0.2">
      <c r="A2548" s="3">
        <v>5053</v>
      </c>
      <c r="B2548" s="3" t="s">
        <v>2763</v>
      </c>
      <c r="C2548" s="3" t="s">
        <v>2763</v>
      </c>
      <c r="D2548" s="3" t="s">
        <v>2510</v>
      </c>
      <c r="G2548" s="19">
        <v>8104</v>
      </c>
      <c r="H2548" s="19" t="s">
        <v>4550</v>
      </c>
    </row>
    <row r="2549" spans="1:8" x14ac:dyDescent="0.2">
      <c r="A2549" s="3">
        <v>5053</v>
      </c>
      <c r="B2549" s="3" t="s">
        <v>2764</v>
      </c>
      <c r="C2549" s="3" t="s">
        <v>2763</v>
      </c>
      <c r="D2549" s="3" t="s">
        <v>2510</v>
      </c>
      <c r="G2549" s="19">
        <v>8105</v>
      </c>
      <c r="H2549" s="19" t="s">
        <v>4550</v>
      </c>
    </row>
    <row r="2550" spans="1:8" x14ac:dyDescent="0.2">
      <c r="A2550" s="3">
        <v>4802</v>
      </c>
      <c r="B2550" s="3" t="s">
        <v>2765</v>
      </c>
      <c r="C2550" s="3" t="s">
        <v>2765</v>
      </c>
      <c r="D2550" s="3" t="s">
        <v>2510</v>
      </c>
      <c r="G2550" s="19">
        <v>8106</v>
      </c>
      <c r="H2550" s="19" t="s">
        <v>4550</v>
      </c>
    </row>
    <row r="2551" spans="1:8" x14ac:dyDescent="0.2">
      <c r="A2551" s="3">
        <v>4813</v>
      </c>
      <c r="B2551" s="3" t="s">
        <v>2766</v>
      </c>
      <c r="C2551" s="3" t="s">
        <v>2766</v>
      </c>
      <c r="D2551" s="3" t="s">
        <v>2510</v>
      </c>
      <c r="G2551" s="19">
        <v>8107</v>
      </c>
      <c r="H2551" s="19" t="s">
        <v>4550</v>
      </c>
    </row>
    <row r="2552" spans="1:8" x14ac:dyDescent="0.2">
      <c r="A2552" s="3">
        <v>4803</v>
      </c>
      <c r="B2552" s="3" t="s">
        <v>2767</v>
      </c>
      <c r="C2552" s="3" t="s">
        <v>2767</v>
      </c>
      <c r="D2552" s="3" t="s">
        <v>2510</v>
      </c>
      <c r="G2552" s="19">
        <v>8108</v>
      </c>
      <c r="H2552" s="19" t="s">
        <v>4550</v>
      </c>
    </row>
    <row r="2553" spans="1:8" x14ac:dyDescent="0.2">
      <c r="A2553" s="3">
        <v>5058</v>
      </c>
      <c r="B2553" s="3" t="s">
        <v>2768</v>
      </c>
      <c r="C2553" s="3" t="s">
        <v>2768</v>
      </c>
      <c r="D2553" s="3" t="s">
        <v>2510</v>
      </c>
      <c r="G2553" s="19">
        <v>8109</v>
      </c>
      <c r="H2553" s="19" t="s">
        <v>4551</v>
      </c>
    </row>
    <row r="2554" spans="1:8" x14ac:dyDescent="0.2">
      <c r="A2554" s="3">
        <v>4800</v>
      </c>
      <c r="B2554" s="3" t="s">
        <v>2769</v>
      </c>
      <c r="C2554" s="3" t="s">
        <v>2769</v>
      </c>
      <c r="D2554" s="3" t="s">
        <v>2510</v>
      </c>
      <c r="G2554" s="19">
        <v>8112</v>
      </c>
      <c r="H2554" s="19" t="s">
        <v>4550</v>
      </c>
    </row>
    <row r="2555" spans="1:8" x14ac:dyDescent="0.2">
      <c r="A2555" s="3">
        <v>4812</v>
      </c>
      <c r="B2555" s="3" t="s">
        <v>2770</v>
      </c>
      <c r="C2555" s="3" t="s">
        <v>2769</v>
      </c>
      <c r="D2555" s="3" t="s">
        <v>2510</v>
      </c>
      <c r="G2555" s="19">
        <v>8113</v>
      </c>
      <c r="H2555" s="19" t="s">
        <v>4550</v>
      </c>
    </row>
    <row r="2556" spans="1:8" x14ac:dyDescent="0.2">
      <c r="A2556" s="3">
        <v>5314</v>
      </c>
      <c r="B2556" s="3" t="s">
        <v>2771</v>
      </c>
      <c r="C2556" s="3" t="s">
        <v>2772</v>
      </c>
      <c r="D2556" s="3" t="s">
        <v>2510</v>
      </c>
      <c r="G2556" s="19">
        <v>8114</v>
      </c>
      <c r="H2556" s="19" t="s">
        <v>4550</v>
      </c>
    </row>
    <row r="2557" spans="1:8" x14ac:dyDescent="0.2">
      <c r="A2557" s="3">
        <v>5315</v>
      </c>
      <c r="B2557" s="3" t="s">
        <v>2772</v>
      </c>
      <c r="C2557" s="3" t="s">
        <v>2772</v>
      </c>
      <c r="D2557" s="3" t="s">
        <v>2510</v>
      </c>
      <c r="G2557" s="19">
        <v>8115</v>
      </c>
      <c r="H2557" s="19" t="s">
        <v>4550</v>
      </c>
    </row>
    <row r="2558" spans="1:8" x14ac:dyDescent="0.2">
      <c r="A2558" s="3">
        <v>5312</v>
      </c>
      <c r="B2558" s="3" t="s">
        <v>2773</v>
      </c>
      <c r="C2558" s="3" t="s">
        <v>2773</v>
      </c>
      <c r="D2558" s="3" t="s">
        <v>2510</v>
      </c>
      <c r="G2558" s="19">
        <v>8117</v>
      </c>
      <c r="H2558" s="19" t="s">
        <v>4551</v>
      </c>
    </row>
    <row r="2559" spans="1:8" x14ac:dyDescent="0.2">
      <c r="A2559" s="3">
        <v>5304</v>
      </c>
      <c r="B2559" s="3" t="s">
        <v>2774</v>
      </c>
      <c r="C2559" s="3" t="s">
        <v>2774</v>
      </c>
      <c r="D2559" s="3" t="s">
        <v>2510</v>
      </c>
      <c r="G2559" s="19">
        <v>8118</v>
      </c>
      <c r="H2559" s="19" t="s">
        <v>4551</v>
      </c>
    </row>
    <row r="2560" spans="1:8" x14ac:dyDescent="0.2">
      <c r="A2560" s="3">
        <v>5305</v>
      </c>
      <c r="B2560" s="3" t="s">
        <v>2775</v>
      </c>
      <c r="C2560" s="3" t="s">
        <v>2774</v>
      </c>
      <c r="D2560" s="3" t="s">
        <v>2510</v>
      </c>
      <c r="G2560" s="19">
        <v>8121</v>
      </c>
      <c r="H2560" s="19" t="s">
        <v>4551</v>
      </c>
    </row>
    <row r="2561" spans="1:8" x14ac:dyDescent="0.2">
      <c r="A2561" s="3">
        <v>5467</v>
      </c>
      <c r="B2561" s="3" t="s">
        <v>2776</v>
      </c>
      <c r="C2561" s="3" t="s">
        <v>2776</v>
      </c>
      <c r="D2561" s="3" t="s">
        <v>2510</v>
      </c>
      <c r="G2561" s="19">
        <v>8122</v>
      </c>
      <c r="H2561" s="19" t="s">
        <v>4551</v>
      </c>
    </row>
    <row r="2562" spans="1:8" x14ac:dyDescent="0.2">
      <c r="A2562" s="3">
        <v>5324</v>
      </c>
      <c r="B2562" s="3" t="s">
        <v>2777</v>
      </c>
      <c r="C2562" s="3" t="s">
        <v>2777</v>
      </c>
      <c r="D2562" s="3" t="s">
        <v>2510</v>
      </c>
      <c r="G2562" s="19">
        <v>8123</v>
      </c>
      <c r="H2562" s="19" t="s">
        <v>4551</v>
      </c>
    </row>
    <row r="2563" spans="1:8" x14ac:dyDescent="0.2">
      <c r="A2563" s="3">
        <v>5313</v>
      </c>
      <c r="B2563" s="3" t="s">
        <v>2778</v>
      </c>
      <c r="C2563" s="3" t="s">
        <v>2778</v>
      </c>
      <c r="D2563" s="3" t="s">
        <v>2510</v>
      </c>
      <c r="G2563" s="19">
        <v>8124</v>
      </c>
      <c r="H2563" s="19" t="s">
        <v>4551</v>
      </c>
    </row>
    <row r="2564" spans="1:8" x14ac:dyDescent="0.2">
      <c r="A2564" s="3">
        <v>5322</v>
      </c>
      <c r="B2564" s="3" t="s">
        <v>2779</v>
      </c>
      <c r="C2564" s="3" t="s">
        <v>2779</v>
      </c>
      <c r="D2564" s="3" t="s">
        <v>2510</v>
      </c>
      <c r="G2564" s="19">
        <v>8125</v>
      </c>
      <c r="H2564" s="19" t="s">
        <v>4551</v>
      </c>
    </row>
    <row r="2565" spans="1:8" x14ac:dyDescent="0.2">
      <c r="A2565" s="3">
        <v>5325</v>
      </c>
      <c r="B2565" s="3" t="s">
        <v>2780</v>
      </c>
      <c r="C2565" s="3" t="s">
        <v>2780</v>
      </c>
      <c r="D2565" s="3" t="s">
        <v>2510</v>
      </c>
      <c r="G2565" s="19">
        <v>8126</v>
      </c>
      <c r="H2565" s="19" t="s">
        <v>4551</v>
      </c>
    </row>
    <row r="2566" spans="1:8" x14ac:dyDescent="0.2">
      <c r="A2566" s="3">
        <v>5426</v>
      </c>
      <c r="B2566" s="3" t="s">
        <v>2781</v>
      </c>
      <c r="C2566" s="3" t="s">
        <v>2782</v>
      </c>
      <c r="D2566" s="3" t="s">
        <v>2510</v>
      </c>
      <c r="G2566" s="19">
        <v>8127</v>
      </c>
      <c r="H2566" s="19" t="s">
        <v>4551</v>
      </c>
    </row>
    <row r="2567" spans="1:8" x14ac:dyDescent="0.2">
      <c r="A2567" s="3">
        <v>5316</v>
      </c>
      <c r="B2567" s="3" t="s">
        <v>2783</v>
      </c>
      <c r="C2567" s="3" t="s">
        <v>2783</v>
      </c>
      <c r="D2567" s="3" t="s">
        <v>2510</v>
      </c>
      <c r="G2567" s="19">
        <v>8132</v>
      </c>
      <c r="H2567" s="19" t="s">
        <v>4551</v>
      </c>
    </row>
    <row r="2568" spans="1:8" x14ac:dyDescent="0.2">
      <c r="A2568" s="3">
        <v>5317</v>
      </c>
      <c r="B2568" s="3" t="s">
        <v>2784</v>
      </c>
      <c r="C2568" s="3" t="s">
        <v>2783</v>
      </c>
      <c r="D2568" s="3" t="s">
        <v>2510</v>
      </c>
      <c r="G2568" s="19">
        <v>8133</v>
      </c>
      <c r="H2568" s="19" t="s">
        <v>4551</v>
      </c>
    </row>
    <row r="2569" spans="1:8" x14ac:dyDescent="0.2">
      <c r="A2569" s="3">
        <v>5465</v>
      </c>
      <c r="B2569" s="3" t="s">
        <v>2785</v>
      </c>
      <c r="C2569" s="3" t="s">
        <v>2785</v>
      </c>
      <c r="D2569" s="3" t="s">
        <v>2510</v>
      </c>
      <c r="G2569" s="19">
        <v>8134</v>
      </c>
      <c r="H2569" s="19" t="s">
        <v>4551</v>
      </c>
    </row>
    <row r="2570" spans="1:8" x14ac:dyDescent="0.2">
      <c r="A2570" s="3">
        <v>5425</v>
      </c>
      <c r="B2570" s="3" t="s">
        <v>2786</v>
      </c>
      <c r="C2570" s="3" t="s">
        <v>2786</v>
      </c>
      <c r="D2570" s="3" t="s">
        <v>2510</v>
      </c>
      <c r="G2570" s="19">
        <v>8135</v>
      </c>
      <c r="H2570" s="19" t="s">
        <v>4551</v>
      </c>
    </row>
    <row r="2571" spans="1:8" x14ac:dyDescent="0.2">
      <c r="A2571" s="3">
        <v>5462</v>
      </c>
      <c r="B2571" s="3" t="s">
        <v>2787</v>
      </c>
      <c r="C2571" s="3" t="s">
        <v>2787</v>
      </c>
      <c r="D2571" s="3" t="s">
        <v>2510</v>
      </c>
      <c r="G2571" s="19">
        <v>8136</v>
      </c>
      <c r="H2571" s="19" t="s">
        <v>4551</v>
      </c>
    </row>
    <row r="2572" spans="1:8" x14ac:dyDescent="0.2">
      <c r="A2572" s="3">
        <v>5306</v>
      </c>
      <c r="B2572" s="3" t="s">
        <v>2788</v>
      </c>
      <c r="C2572" s="3" t="s">
        <v>2788</v>
      </c>
      <c r="D2572" s="3" t="s">
        <v>2510</v>
      </c>
      <c r="G2572" s="19">
        <v>8142</v>
      </c>
      <c r="H2572" s="19" t="s">
        <v>4551</v>
      </c>
    </row>
    <row r="2573" spans="1:8" x14ac:dyDescent="0.2">
      <c r="A2573" s="3">
        <v>5323</v>
      </c>
      <c r="B2573" s="3" t="s">
        <v>2789</v>
      </c>
      <c r="C2573" s="3" t="s">
        <v>2790</v>
      </c>
      <c r="D2573" s="3" t="s">
        <v>2510</v>
      </c>
      <c r="G2573" s="19">
        <v>8143</v>
      </c>
      <c r="H2573" s="19" t="s">
        <v>4551</v>
      </c>
    </row>
    <row r="2574" spans="1:8" x14ac:dyDescent="0.2">
      <c r="A2574" s="3">
        <v>5330</v>
      </c>
      <c r="B2574" s="3" t="s">
        <v>2791</v>
      </c>
      <c r="C2574" s="3" t="s">
        <v>2790</v>
      </c>
      <c r="D2574" s="3" t="s">
        <v>2510</v>
      </c>
      <c r="G2574" s="19">
        <v>8152</v>
      </c>
      <c r="H2574" s="19" t="s">
        <v>4551</v>
      </c>
    </row>
    <row r="2575" spans="1:8" x14ac:dyDescent="0.2">
      <c r="A2575" s="3">
        <v>5332</v>
      </c>
      <c r="B2575" s="3" t="s">
        <v>2792</v>
      </c>
      <c r="C2575" s="3" t="s">
        <v>2790</v>
      </c>
      <c r="D2575" s="3" t="s">
        <v>2510</v>
      </c>
      <c r="G2575" s="19">
        <v>8153</v>
      </c>
      <c r="H2575" s="19" t="s">
        <v>4550</v>
      </c>
    </row>
    <row r="2576" spans="1:8" x14ac:dyDescent="0.2">
      <c r="A2576" s="3">
        <v>5333</v>
      </c>
      <c r="B2576" s="3" t="s">
        <v>2793</v>
      </c>
      <c r="C2576" s="3" t="s">
        <v>2790</v>
      </c>
      <c r="D2576" s="3" t="s">
        <v>2510</v>
      </c>
      <c r="G2576" s="19">
        <v>8154</v>
      </c>
      <c r="H2576" s="19" t="s">
        <v>4550</v>
      </c>
    </row>
    <row r="2577" spans="1:8" x14ac:dyDescent="0.2">
      <c r="A2577" s="3">
        <v>5334</v>
      </c>
      <c r="B2577" s="3" t="s">
        <v>2794</v>
      </c>
      <c r="C2577" s="3" t="s">
        <v>2790</v>
      </c>
      <c r="D2577" s="3" t="s">
        <v>2510</v>
      </c>
      <c r="G2577" s="19">
        <v>8155</v>
      </c>
      <c r="H2577" s="19" t="s">
        <v>4550</v>
      </c>
    </row>
    <row r="2578" spans="1:8" x14ac:dyDescent="0.2">
      <c r="A2578" s="3">
        <v>5463</v>
      </c>
      <c r="B2578" s="3" t="s">
        <v>2795</v>
      </c>
      <c r="C2578" s="3" t="s">
        <v>2790</v>
      </c>
      <c r="D2578" s="3" t="s">
        <v>2510</v>
      </c>
      <c r="G2578" s="19">
        <v>8156</v>
      </c>
      <c r="H2578" s="19" t="s">
        <v>4550</v>
      </c>
    </row>
    <row r="2579" spans="1:8" x14ac:dyDescent="0.2">
      <c r="A2579" s="3">
        <v>5464</v>
      </c>
      <c r="B2579" s="3" t="s">
        <v>2796</v>
      </c>
      <c r="C2579" s="3" t="s">
        <v>2790</v>
      </c>
      <c r="D2579" s="3" t="s">
        <v>2510</v>
      </c>
      <c r="G2579" s="19">
        <v>8157</v>
      </c>
      <c r="H2579" s="19" t="s">
        <v>4550</v>
      </c>
    </row>
    <row r="2580" spans="1:8" x14ac:dyDescent="0.2">
      <c r="A2580" s="3">
        <v>5466</v>
      </c>
      <c r="B2580" s="3" t="s">
        <v>2797</v>
      </c>
      <c r="C2580" s="3" t="s">
        <v>2790</v>
      </c>
      <c r="D2580" s="3" t="s">
        <v>2510</v>
      </c>
      <c r="G2580" s="19">
        <v>8158</v>
      </c>
      <c r="H2580" s="19" t="s">
        <v>4550</v>
      </c>
    </row>
    <row r="2581" spans="1:8" x14ac:dyDescent="0.2">
      <c r="A2581" s="3">
        <v>9320</v>
      </c>
      <c r="B2581" s="3" t="s">
        <v>2798</v>
      </c>
      <c r="C2581" s="3" t="s">
        <v>2798</v>
      </c>
      <c r="D2581" s="3" t="s">
        <v>2799</v>
      </c>
      <c r="G2581" s="19">
        <v>8162</v>
      </c>
      <c r="H2581" s="19" t="s">
        <v>4550</v>
      </c>
    </row>
    <row r="2582" spans="1:8" x14ac:dyDescent="0.2">
      <c r="A2582" s="3">
        <v>9320</v>
      </c>
      <c r="B2582" s="3" t="s">
        <v>2800</v>
      </c>
      <c r="C2582" s="3" t="s">
        <v>2798</v>
      </c>
      <c r="D2582" s="3" t="s">
        <v>2799</v>
      </c>
      <c r="G2582" s="19">
        <v>8164</v>
      </c>
      <c r="H2582" s="19" t="s">
        <v>4550</v>
      </c>
    </row>
    <row r="2583" spans="1:8" x14ac:dyDescent="0.2">
      <c r="A2583" s="3">
        <v>9320</v>
      </c>
      <c r="B2583" s="3" t="s">
        <v>2801</v>
      </c>
      <c r="C2583" s="3" t="s">
        <v>2798</v>
      </c>
      <c r="D2583" s="3" t="s">
        <v>2799</v>
      </c>
      <c r="G2583" s="19">
        <v>8165</v>
      </c>
      <c r="H2583" s="19" t="s">
        <v>4550</v>
      </c>
    </row>
    <row r="2584" spans="1:8" x14ac:dyDescent="0.2">
      <c r="A2584" s="3">
        <v>8582</v>
      </c>
      <c r="B2584" s="3" t="s">
        <v>2802</v>
      </c>
      <c r="C2584" s="3" t="s">
        <v>2802</v>
      </c>
      <c r="D2584" s="3" t="s">
        <v>2799</v>
      </c>
      <c r="G2584" s="19">
        <v>8166</v>
      </c>
      <c r="H2584" s="19" t="s">
        <v>4550</v>
      </c>
    </row>
    <row r="2585" spans="1:8" x14ac:dyDescent="0.2">
      <c r="A2585" s="3">
        <v>9314</v>
      </c>
      <c r="B2585" s="3" t="s">
        <v>2803</v>
      </c>
      <c r="C2585" s="3" t="s">
        <v>2804</v>
      </c>
      <c r="D2585" s="3" t="s">
        <v>2799</v>
      </c>
      <c r="G2585" s="19">
        <v>8172</v>
      </c>
      <c r="H2585" s="19" t="s">
        <v>4550</v>
      </c>
    </row>
    <row r="2586" spans="1:8" x14ac:dyDescent="0.2">
      <c r="A2586" s="3">
        <v>9315</v>
      </c>
      <c r="B2586" s="3" t="s">
        <v>2805</v>
      </c>
      <c r="C2586" s="3" t="s">
        <v>2804</v>
      </c>
      <c r="D2586" s="3" t="s">
        <v>2799</v>
      </c>
      <c r="G2586" s="19">
        <v>8173</v>
      </c>
      <c r="H2586" s="19" t="s">
        <v>4550</v>
      </c>
    </row>
    <row r="2587" spans="1:8" x14ac:dyDescent="0.2">
      <c r="A2587" s="3">
        <v>9315</v>
      </c>
      <c r="B2587" s="3" t="s">
        <v>2806</v>
      </c>
      <c r="C2587" s="3" t="s">
        <v>2804</v>
      </c>
      <c r="D2587" s="3" t="s">
        <v>2799</v>
      </c>
      <c r="G2587" s="19">
        <v>8174</v>
      </c>
      <c r="H2587" s="19" t="s">
        <v>4550</v>
      </c>
    </row>
    <row r="2588" spans="1:8" x14ac:dyDescent="0.2">
      <c r="A2588" s="3">
        <v>9322</v>
      </c>
      <c r="B2588" s="3" t="s">
        <v>2804</v>
      </c>
      <c r="C2588" s="3" t="s">
        <v>2804</v>
      </c>
      <c r="D2588" s="3" t="s">
        <v>2799</v>
      </c>
      <c r="G2588" s="19">
        <v>8175</v>
      </c>
      <c r="H2588" s="19" t="s">
        <v>4550</v>
      </c>
    </row>
    <row r="2589" spans="1:8" x14ac:dyDescent="0.2">
      <c r="A2589" s="3">
        <v>8580</v>
      </c>
      <c r="B2589" s="3" t="s">
        <v>2807</v>
      </c>
      <c r="C2589" s="3" t="s">
        <v>2807</v>
      </c>
      <c r="D2589" s="3" t="s">
        <v>2799</v>
      </c>
      <c r="G2589" s="19">
        <v>8180</v>
      </c>
      <c r="H2589" s="19" t="s">
        <v>4550</v>
      </c>
    </row>
    <row r="2590" spans="1:8" x14ac:dyDescent="0.2">
      <c r="A2590" s="3">
        <v>9326</v>
      </c>
      <c r="B2590" s="3" t="s">
        <v>2808</v>
      </c>
      <c r="C2590" s="3" t="s">
        <v>2808</v>
      </c>
      <c r="D2590" s="3" t="s">
        <v>2799</v>
      </c>
      <c r="G2590" s="19">
        <v>8181</v>
      </c>
      <c r="H2590" s="19" t="s">
        <v>4550</v>
      </c>
    </row>
    <row r="2591" spans="1:8" x14ac:dyDescent="0.2">
      <c r="A2591" s="3">
        <v>8593</v>
      </c>
      <c r="B2591" s="3" t="s">
        <v>2809</v>
      </c>
      <c r="C2591" s="3" t="s">
        <v>2809</v>
      </c>
      <c r="D2591" s="3" t="s">
        <v>2799</v>
      </c>
      <c r="G2591" s="19">
        <v>8182</v>
      </c>
      <c r="H2591" s="19" t="s">
        <v>4550</v>
      </c>
    </row>
    <row r="2592" spans="1:8" x14ac:dyDescent="0.2">
      <c r="A2592" s="3">
        <v>9306</v>
      </c>
      <c r="B2592" s="3" t="s">
        <v>2810</v>
      </c>
      <c r="C2592" s="3" t="s">
        <v>2811</v>
      </c>
      <c r="D2592" s="3" t="s">
        <v>2799</v>
      </c>
      <c r="G2592" s="19">
        <v>8184</v>
      </c>
      <c r="H2592" s="19" t="s">
        <v>4550</v>
      </c>
    </row>
    <row r="2593" spans="1:8" x14ac:dyDescent="0.2">
      <c r="A2593" s="3">
        <v>9325</v>
      </c>
      <c r="B2593" s="3" t="s">
        <v>2812</v>
      </c>
      <c r="C2593" s="3" t="s">
        <v>2811</v>
      </c>
      <c r="D2593" s="3" t="s">
        <v>2799</v>
      </c>
      <c r="G2593" s="19">
        <v>8185</v>
      </c>
      <c r="H2593" s="19" t="s">
        <v>4550</v>
      </c>
    </row>
    <row r="2594" spans="1:8" x14ac:dyDescent="0.2">
      <c r="A2594" s="3">
        <v>8590</v>
      </c>
      <c r="B2594" s="3" t="s">
        <v>2813</v>
      </c>
      <c r="C2594" s="3" t="s">
        <v>2813</v>
      </c>
      <c r="D2594" s="3" t="s">
        <v>2799</v>
      </c>
      <c r="G2594" s="19">
        <v>8187</v>
      </c>
      <c r="H2594" s="19" t="s">
        <v>4550</v>
      </c>
    </row>
    <row r="2595" spans="1:8" x14ac:dyDescent="0.2">
      <c r="A2595" s="3">
        <v>8599</v>
      </c>
      <c r="B2595" s="3" t="s">
        <v>2814</v>
      </c>
      <c r="C2595" s="3" t="s">
        <v>2814</v>
      </c>
      <c r="D2595" s="3" t="s">
        <v>2799</v>
      </c>
      <c r="G2595" s="19">
        <v>8192</v>
      </c>
      <c r="H2595" s="19" t="s">
        <v>4550</v>
      </c>
    </row>
    <row r="2596" spans="1:8" x14ac:dyDescent="0.2">
      <c r="A2596" s="3">
        <v>8580</v>
      </c>
      <c r="B2596" s="3" t="s">
        <v>2815</v>
      </c>
      <c r="C2596" s="3" t="s">
        <v>2815</v>
      </c>
      <c r="D2596" s="3" t="s">
        <v>2799</v>
      </c>
      <c r="G2596" s="19">
        <v>8193</v>
      </c>
      <c r="H2596" s="19" t="s">
        <v>4550</v>
      </c>
    </row>
    <row r="2597" spans="1:8" x14ac:dyDescent="0.2">
      <c r="A2597" s="3">
        <v>8592</v>
      </c>
      <c r="B2597" s="3" t="s">
        <v>2816</v>
      </c>
      <c r="C2597" s="3" t="s">
        <v>2816</v>
      </c>
      <c r="D2597" s="3" t="s">
        <v>2799</v>
      </c>
      <c r="G2597" s="19">
        <v>8194</v>
      </c>
      <c r="H2597" s="19" t="s">
        <v>4550</v>
      </c>
    </row>
    <row r="2598" spans="1:8" x14ac:dyDescent="0.2">
      <c r="A2598" s="3">
        <v>8580</v>
      </c>
      <c r="B2598" s="3" t="s">
        <v>2817</v>
      </c>
      <c r="C2598" s="3" t="s">
        <v>2817</v>
      </c>
      <c r="D2598" s="3" t="s">
        <v>2799</v>
      </c>
      <c r="G2598" s="19">
        <v>8195</v>
      </c>
      <c r="H2598" s="19" t="s">
        <v>4550</v>
      </c>
    </row>
    <row r="2599" spans="1:8" x14ac:dyDescent="0.2">
      <c r="A2599" s="3">
        <v>8580</v>
      </c>
      <c r="B2599" s="3" t="s">
        <v>2818</v>
      </c>
      <c r="C2599" s="3" t="s">
        <v>2817</v>
      </c>
      <c r="D2599" s="3" t="s">
        <v>2799</v>
      </c>
      <c r="G2599" s="19">
        <v>8196</v>
      </c>
      <c r="H2599" s="19" t="s">
        <v>4566</v>
      </c>
    </row>
    <row r="2600" spans="1:8" x14ac:dyDescent="0.2">
      <c r="A2600" s="3">
        <v>8580</v>
      </c>
      <c r="B2600" s="3" t="s">
        <v>2819</v>
      </c>
      <c r="C2600" s="3" t="s">
        <v>2817</v>
      </c>
      <c r="D2600" s="3" t="s">
        <v>2799</v>
      </c>
      <c r="G2600" s="19">
        <v>8197</v>
      </c>
      <c r="H2600" s="19" t="s">
        <v>4566</v>
      </c>
    </row>
    <row r="2601" spans="1:8" x14ac:dyDescent="0.2">
      <c r="A2601" s="3">
        <v>8581</v>
      </c>
      <c r="B2601" s="3" t="s">
        <v>2820</v>
      </c>
      <c r="C2601" s="3" t="s">
        <v>2817</v>
      </c>
      <c r="D2601" s="3" t="s">
        <v>2799</v>
      </c>
      <c r="G2601" s="19">
        <v>8200</v>
      </c>
      <c r="H2601" s="19" t="s">
        <v>4566</v>
      </c>
    </row>
    <row r="2602" spans="1:8" x14ac:dyDescent="0.2">
      <c r="A2602" s="3">
        <v>8587</v>
      </c>
      <c r="B2602" s="3" t="s">
        <v>2821</v>
      </c>
      <c r="C2602" s="3" t="s">
        <v>2817</v>
      </c>
      <c r="D2602" s="3" t="s">
        <v>2799</v>
      </c>
      <c r="G2602" s="19">
        <v>8203</v>
      </c>
      <c r="H2602" s="19" t="s">
        <v>4566</v>
      </c>
    </row>
    <row r="2603" spans="1:8" x14ac:dyDescent="0.2">
      <c r="A2603" s="3">
        <v>9220</v>
      </c>
      <c r="B2603" s="3" t="s">
        <v>2822</v>
      </c>
      <c r="C2603" s="3" t="s">
        <v>2822</v>
      </c>
      <c r="D2603" s="3" t="s">
        <v>2799</v>
      </c>
      <c r="G2603" s="19">
        <v>8207</v>
      </c>
      <c r="H2603" s="19" t="s">
        <v>4566</v>
      </c>
    </row>
    <row r="2604" spans="1:8" x14ac:dyDescent="0.2">
      <c r="A2604" s="3">
        <v>9223</v>
      </c>
      <c r="B2604" s="3" t="s">
        <v>2823</v>
      </c>
      <c r="C2604" s="3" t="s">
        <v>2822</v>
      </c>
      <c r="D2604" s="3" t="s">
        <v>2799</v>
      </c>
      <c r="G2604" s="19">
        <v>8208</v>
      </c>
      <c r="H2604" s="19" t="s">
        <v>4566</v>
      </c>
    </row>
    <row r="2605" spans="1:8" x14ac:dyDescent="0.2">
      <c r="A2605" s="3">
        <v>9223</v>
      </c>
      <c r="B2605" s="3" t="s">
        <v>2824</v>
      </c>
      <c r="C2605" s="3" t="s">
        <v>2822</v>
      </c>
      <c r="D2605" s="3" t="s">
        <v>2799</v>
      </c>
      <c r="G2605" s="19">
        <v>8212</v>
      </c>
      <c r="H2605" s="19" t="s">
        <v>4566</v>
      </c>
    </row>
    <row r="2606" spans="1:8" x14ac:dyDescent="0.2">
      <c r="A2606" s="3">
        <v>8586</v>
      </c>
      <c r="B2606" s="3" t="s">
        <v>2825</v>
      </c>
      <c r="C2606" s="3" t="s">
        <v>2825</v>
      </c>
      <c r="D2606" s="3" t="s">
        <v>2799</v>
      </c>
      <c r="G2606" s="19">
        <v>8213</v>
      </c>
      <c r="H2606" s="19" t="s">
        <v>4566</v>
      </c>
    </row>
    <row r="2607" spans="1:8" x14ac:dyDescent="0.2">
      <c r="A2607" s="3">
        <v>8586</v>
      </c>
      <c r="B2607" s="3" t="s">
        <v>2826</v>
      </c>
      <c r="C2607" s="3" t="s">
        <v>2825</v>
      </c>
      <c r="D2607" s="3" t="s">
        <v>2799</v>
      </c>
      <c r="G2607" s="19">
        <v>8214</v>
      </c>
      <c r="H2607" s="19" t="s">
        <v>4566</v>
      </c>
    </row>
    <row r="2608" spans="1:8" x14ac:dyDescent="0.2">
      <c r="A2608" s="3">
        <v>8586</v>
      </c>
      <c r="B2608" s="3" t="s">
        <v>2827</v>
      </c>
      <c r="C2608" s="3" t="s">
        <v>2825</v>
      </c>
      <c r="D2608" s="3" t="s">
        <v>2799</v>
      </c>
      <c r="G2608" s="19">
        <v>8215</v>
      </c>
      <c r="H2608" s="19" t="s">
        <v>4566</v>
      </c>
    </row>
    <row r="2609" spans="1:8" x14ac:dyDescent="0.2">
      <c r="A2609" s="3">
        <v>8586</v>
      </c>
      <c r="B2609" s="3" t="s">
        <v>2828</v>
      </c>
      <c r="C2609" s="3" t="s">
        <v>2825</v>
      </c>
      <c r="D2609" s="3" t="s">
        <v>2799</v>
      </c>
      <c r="G2609" s="19">
        <v>8216</v>
      </c>
      <c r="H2609" s="19" t="s">
        <v>4566</v>
      </c>
    </row>
    <row r="2610" spans="1:8" x14ac:dyDescent="0.2">
      <c r="A2610" s="3">
        <v>8586</v>
      </c>
      <c r="B2610" s="3" t="s">
        <v>2829</v>
      </c>
      <c r="C2610" s="3" t="s">
        <v>2825</v>
      </c>
      <c r="D2610" s="3" t="s">
        <v>2799</v>
      </c>
      <c r="G2610" s="19">
        <v>8217</v>
      </c>
      <c r="H2610" s="19" t="s">
        <v>4566</v>
      </c>
    </row>
    <row r="2611" spans="1:8" x14ac:dyDescent="0.2">
      <c r="A2611" s="3">
        <v>8586</v>
      </c>
      <c r="B2611" s="3" t="s">
        <v>2830</v>
      </c>
      <c r="C2611" s="3" t="s">
        <v>2825</v>
      </c>
      <c r="D2611" s="3" t="s">
        <v>2799</v>
      </c>
      <c r="G2611" s="19">
        <v>8218</v>
      </c>
      <c r="H2611" s="19" t="s">
        <v>4566</v>
      </c>
    </row>
    <row r="2612" spans="1:8" x14ac:dyDescent="0.2">
      <c r="A2612" s="3">
        <v>9213</v>
      </c>
      <c r="B2612" s="3" t="s">
        <v>2831</v>
      </c>
      <c r="C2612" s="3" t="s">
        <v>2832</v>
      </c>
      <c r="D2612" s="3" t="s">
        <v>2799</v>
      </c>
      <c r="G2612" s="19">
        <v>8219</v>
      </c>
      <c r="H2612" s="19" t="s">
        <v>4566</v>
      </c>
    </row>
    <row r="2613" spans="1:8" x14ac:dyDescent="0.2">
      <c r="A2613" s="3">
        <v>9225</v>
      </c>
      <c r="B2613" s="3" t="s">
        <v>2833</v>
      </c>
      <c r="C2613" s="3" t="s">
        <v>2832</v>
      </c>
      <c r="D2613" s="3" t="s">
        <v>2799</v>
      </c>
      <c r="G2613" s="19">
        <v>8222</v>
      </c>
      <c r="H2613" s="19" t="s">
        <v>4566</v>
      </c>
    </row>
    <row r="2614" spans="1:8" x14ac:dyDescent="0.2">
      <c r="A2614" s="3">
        <v>9225</v>
      </c>
      <c r="B2614" s="3" t="s">
        <v>2834</v>
      </c>
      <c r="C2614" s="3" t="s">
        <v>2832</v>
      </c>
      <c r="D2614" s="3" t="s">
        <v>2799</v>
      </c>
      <c r="G2614" s="19">
        <v>8223</v>
      </c>
      <c r="H2614" s="19" t="s">
        <v>4566</v>
      </c>
    </row>
    <row r="2615" spans="1:8" x14ac:dyDescent="0.2">
      <c r="A2615" s="3">
        <v>9216</v>
      </c>
      <c r="B2615" s="3" t="s">
        <v>2835</v>
      </c>
      <c r="C2615" s="3" t="s">
        <v>2836</v>
      </c>
      <c r="D2615" s="3" t="s">
        <v>2799</v>
      </c>
      <c r="G2615" s="19">
        <v>8224</v>
      </c>
      <c r="H2615" s="19" t="s">
        <v>4566</v>
      </c>
    </row>
    <row r="2616" spans="1:8" x14ac:dyDescent="0.2">
      <c r="A2616" s="3">
        <v>9216</v>
      </c>
      <c r="B2616" s="3" t="s">
        <v>2836</v>
      </c>
      <c r="C2616" s="3" t="s">
        <v>2836</v>
      </c>
      <c r="D2616" s="3" t="s">
        <v>2799</v>
      </c>
      <c r="G2616" s="19">
        <v>8225</v>
      </c>
      <c r="H2616" s="19" t="s">
        <v>4566</v>
      </c>
    </row>
    <row r="2617" spans="1:8" x14ac:dyDescent="0.2">
      <c r="A2617" s="3">
        <v>9214</v>
      </c>
      <c r="B2617" s="3" t="s">
        <v>2837</v>
      </c>
      <c r="C2617" s="3" t="s">
        <v>2838</v>
      </c>
      <c r="D2617" s="3" t="s">
        <v>2799</v>
      </c>
      <c r="G2617" s="19">
        <v>8226</v>
      </c>
      <c r="H2617" s="19" t="s">
        <v>4566</v>
      </c>
    </row>
    <row r="2618" spans="1:8" x14ac:dyDescent="0.2">
      <c r="A2618" s="3">
        <v>9215</v>
      </c>
      <c r="B2618" s="3" t="s">
        <v>2839</v>
      </c>
      <c r="C2618" s="3" t="s">
        <v>2838</v>
      </c>
      <c r="D2618" s="3" t="s">
        <v>2799</v>
      </c>
      <c r="G2618" s="19">
        <v>8228</v>
      </c>
      <c r="H2618" s="19" t="s">
        <v>4566</v>
      </c>
    </row>
    <row r="2619" spans="1:8" x14ac:dyDescent="0.2">
      <c r="A2619" s="3">
        <v>9215</v>
      </c>
      <c r="B2619" s="3" t="s">
        <v>2840</v>
      </c>
      <c r="C2619" s="3" t="s">
        <v>2838</v>
      </c>
      <c r="D2619" s="3" t="s">
        <v>2799</v>
      </c>
      <c r="G2619" s="19">
        <v>8231</v>
      </c>
      <c r="H2619" s="19" t="s">
        <v>4566</v>
      </c>
    </row>
    <row r="2620" spans="1:8" x14ac:dyDescent="0.2">
      <c r="A2620" s="3">
        <v>9217</v>
      </c>
      <c r="B2620" s="3" t="s">
        <v>2841</v>
      </c>
      <c r="C2620" s="3" t="s">
        <v>2838</v>
      </c>
      <c r="D2620" s="3" t="s">
        <v>2799</v>
      </c>
      <c r="G2620" s="19">
        <v>8232</v>
      </c>
      <c r="H2620" s="19" t="s">
        <v>4566</v>
      </c>
    </row>
    <row r="2621" spans="1:8" x14ac:dyDescent="0.2">
      <c r="A2621" s="3">
        <v>8583</v>
      </c>
      <c r="B2621" s="3" t="s">
        <v>2842</v>
      </c>
      <c r="C2621" s="3" t="s">
        <v>2842</v>
      </c>
      <c r="D2621" s="3" t="s">
        <v>2799</v>
      </c>
      <c r="G2621" s="19">
        <v>8233</v>
      </c>
      <c r="H2621" s="19" t="s">
        <v>4566</v>
      </c>
    </row>
    <row r="2622" spans="1:8" x14ac:dyDescent="0.2">
      <c r="A2622" s="3">
        <v>8583</v>
      </c>
      <c r="B2622" s="3" t="s">
        <v>2843</v>
      </c>
      <c r="C2622" s="3" t="s">
        <v>2842</v>
      </c>
      <c r="D2622" s="3" t="s">
        <v>2799</v>
      </c>
      <c r="G2622" s="19">
        <v>8234</v>
      </c>
      <c r="H2622" s="19" t="s">
        <v>4566</v>
      </c>
    </row>
    <row r="2623" spans="1:8" x14ac:dyDescent="0.2">
      <c r="A2623" s="3">
        <v>8583</v>
      </c>
      <c r="B2623" s="3" t="s">
        <v>2844</v>
      </c>
      <c r="C2623" s="3" t="s">
        <v>2842</v>
      </c>
      <c r="D2623" s="3" t="s">
        <v>2799</v>
      </c>
      <c r="G2623" s="19">
        <v>8235</v>
      </c>
      <c r="H2623" s="19" t="s">
        <v>4566</v>
      </c>
    </row>
    <row r="2624" spans="1:8" x14ac:dyDescent="0.2">
      <c r="A2624" s="3">
        <v>8588</v>
      </c>
      <c r="B2624" s="3" t="s">
        <v>2845</v>
      </c>
      <c r="C2624" s="3" t="s">
        <v>2846</v>
      </c>
      <c r="D2624" s="3" t="s">
        <v>2799</v>
      </c>
      <c r="G2624" s="19">
        <v>8236</v>
      </c>
      <c r="H2624" s="19" t="s">
        <v>4566</v>
      </c>
    </row>
    <row r="2625" spans="1:8" x14ac:dyDescent="0.2">
      <c r="A2625" s="3">
        <v>8589</v>
      </c>
      <c r="B2625" s="3" t="s">
        <v>2847</v>
      </c>
      <c r="C2625" s="3" t="s">
        <v>2846</v>
      </c>
      <c r="D2625" s="3" t="s">
        <v>2799</v>
      </c>
      <c r="G2625" s="19">
        <v>8239</v>
      </c>
      <c r="H2625" s="19" t="s">
        <v>4566</v>
      </c>
    </row>
    <row r="2626" spans="1:8" x14ac:dyDescent="0.2">
      <c r="A2626" s="3">
        <v>8254</v>
      </c>
      <c r="B2626" s="3" t="s">
        <v>2848</v>
      </c>
      <c r="C2626" s="3" t="s">
        <v>2849</v>
      </c>
      <c r="D2626" s="3" t="s">
        <v>2799</v>
      </c>
      <c r="G2626" s="19">
        <v>8240</v>
      </c>
      <c r="H2626" s="19" t="s">
        <v>4566</v>
      </c>
    </row>
    <row r="2627" spans="1:8" x14ac:dyDescent="0.2">
      <c r="A2627" s="3">
        <v>8255</v>
      </c>
      <c r="B2627" s="3" t="s">
        <v>2850</v>
      </c>
      <c r="C2627" s="3" t="s">
        <v>2849</v>
      </c>
      <c r="D2627" s="3" t="s">
        <v>2799</v>
      </c>
      <c r="G2627" s="19">
        <v>8241</v>
      </c>
      <c r="H2627" s="19" t="s">
        <v>4566</v>
      </c>
    </row>
    <row r="2628" spans="1:8" x14ac:dyDescent="0.2">
      <c r="A2628" s="3">
        <v>8253</v>
      </c>
      <c r="B2628" s="3" t="s">
        <v>2851</v>
      </c>
      <c r="C2628" s="3" t="s">
        <v>2851</v>
      </c>
      <c r="D2628" s="3" t="s">
        <v>2799</v>
      </c>
      <c r="G2628" s="19">
        <v>8242</v>
      </c>
      <c r="H2628" s="19" t="s">
        <v>4566</v>
      </c>
    </row>
    <row r="2629" spans="1:8" x14ac:dyDescent="0.2">
      <c r="A2629" s="3">
        <v>8253</v>
      </c>
      <c r="B2629" s="3" t="s">
        <v>2852</v>
      </c>
      <c r="C2629" s="3" t="s">
        <v>2851</v>
      </c>
      <c r="D2629" s="3" t="s">
        <v>2799</v>
      </c>
      <c r="G2629" s="19">
        <v>8243</v>
      </c>
      <c r="H2629" s="19" t="s">
        <v>4566</v>
      </c>
    </row>
    <row r="2630" spans="1:8" x14ac:dyDescent="0.2">
      <c r="A2630" s="3">
        <v>8252</v>
      </c>
      <c r="B2630" s="3" t="s">
        <v>2853</v>
      </c>
      <c r="C2630" s="3" t="s">
        <v>2854</v>
      </c>
      <c r="D2630" s="3" t="s">
        <v>2799</v>
      </c>
      <c r="G2630" s="19">
        <v>8245</v>
      </c>
      <c r="H2630" s="19" t="s">
        <v>4566</v>
      </c>
    </row>
    <row r="2631" spans="1:8" x14ac:dyDescent="0.2">
      <c r="A2631" s="3">
        <v>8355</v>
      </c>
      <c r="B2631" s="3" t="s">
        <v>2855</v>
      </c>
      <c r="C2631" s="3" t="s">
        <v>2855</v>
      </c>
      <c r="D2631" s="3" t="s">
        <v>2799</v>
      </c>
      <c r="G2631" s="19">
        <v>8246</v>
      </c>
      <c r="H2631" s="19" t="s">
        <v>4566</v>
      </c>
    </row>
    <row r="2632" spans="1:8" x14ac:dyDescent="0.2">
      <c r="A2632" s="3">
        <v>8356</v>
      </c>
      <c r="B2632" s="3" t="s">
        <v>2856</v>
      </c>
      <c r="C2632" s="3" t="s">
        <v>2855</v>
      </c>
      <c r="D2632" s="3" t="s">
        <v>2799</v>
      </c>
      <c r="G2632" s="19">
        <v>8247</v>
      </c>
      <c r="H2632" s="19" t="s">
        <v>4566</v>
      </c>
    </row>
    <row r="2633" spans="1:8" x14ac:dyDescent="0.2">
      <c r="A2633" s="3">
        <v>8357</v>
      </c>
      <c r="B2633" s="3" t="s">
        <v>2857</v>
      </c>
      <c r="C2633" s="3" t="s">
        <v>2855</v>
      </c>
      <c r="D2633" s="3" t="s">
        <v>2799</v>
      </c>
      <c r="G2633" s="19">
        <v>8248</v>
      </c>
      <c r="H2633" s="19" t="s">
        <v>4566</v>
      </c>
    </row>
    <row r="2634" spans="1:8" x14ac:dyDescent="0.2">
      <c r="A2634" s="3">
        <v>8522</v>
      </c>
      <c r="B2634" s="3" t="s">
        <v>2858</v>
      </c>
      <c r="C2634" s="3" t="s">
        <v>2855</v>
      </c>
      <c r="D2634" s="3" t="s">
        <v>2799</v>
      </c>
      <c r="G2634" s="19">
        <v>8252</v>
      </c>
      <c r="H2634" s="19" t="s">
        <v>4566</v>
      </c>
    </row>
    <row r="2635" spans="1:8" x14ac:dyDescent="0.2">
      <c r="A2635" s="3">
        <v>8522</v>
      </c>
      <c r="B2635" s="3" t="s">
        <v>2859</v>
      </c>
      <c r="C2635" s="3" t="s">
        <v>2855</v>
      </c>
      <c r="D2635" s="3" t="s">
        <v>2799</v>
      </c>
      <c r="G2635" s="19">
        <v>8253</v>
      </c>
      <c r="H2635" s="19" t="s">
        <v>4566</v>
      </c>
    </row>
    <row r="2636" spans="1:8" x14ac:dyDescent="0.2">
      <c r="A2636" s="3">
        <v>9547</v>
      </c>
      <c r="B2636" s="3" t="s">
        <v>2860</v>
      </c>
      <c r="C2636" s="3" t="s">
        <v>2855</v>
      </c>
      <c r="D2636" s="3" t="s">
        <v>2799</v>
      </c>
      <c r="G2636" s="19">
        <v>8254</v>
      </c>
      <c r="H2636" s="19" t="s">
        <v>4566</v>
      </c>
    </row>
    <row r="2637" spans="1:8" x14ac:dyDescent="0.2">
      <c r="A2637" s="3">
        <v>8552</v>
      </c>
      <c r="B2637" s="3" t="s">
        <v>2861</v>
      </c>
      <c r="C2637" s="3" t="s">
        <v>2861</v>
      </c>
      <c r="D2637" s="3" t="s">
        <v>2799</v>
      </c>
      <c r="G2637" s="19">
        <v>8255</v>
      </c>
      <c r="H2637" s="19" t="s">
        <v>4566</v>
      </c>
    </row>
    <row r="2638" spans="1:8" x14ac:dyDescent="0.2">
      <c r="A2638" s="3">
        <v>8500</v>
      </c>
      <c r="B2638" s="3" t="s">
        <v>2862</v>
      </c>
      <c r="C2638" s="3" t="s">
        <v>2862</v>
      </c>
      <c r="D2638" s="3" t="s">
        <v>2799</v>
      </c>
      <c r="G2638" s="19">
        <v>8259</v>
      </c>
      <c r="H2638" s="19" t="s">
        <v>4566</v>
      </c>
    </row>
    <row r="2639" spans="1:8" x14ac:dyDescent="0.2">
      <c r="A2639" s="3">
        <v>8500</v>
      </c>
      <c r="B2639" s="3" t="s">
        <v>2863</v>
      </c>
      <c r="C2639" s="3" t="s">
        <v>2862</v>
      </c>
      <c r="D2639" s="3" t="s">
        <v>2799</v>
      </c>
      <c r="G2639" s="19">
        <v>8260</v>
      </c>
      <c r="H2639" s="19" t="s">
        <v>4566</v>
      </c>
    </row>
    <row r="2640" spans="1:8" x14ac:dyDescent="0.2">
      <c r="A2640" s="3">
        <v>8546</v>
      </c>
      <c r="B2640" s="3" t="s">
        <v>2864</v>
      </c>
      <c r="C2640" s="3" t="s">
        <v>2865</v>
      </c>
      <c r="D2640" s="3" t="s">
        <v>2799</v>
      </c>
      <c r="G2640" s="19">
        <v>8261</v>
      </c>
      <c r="H2640" s="19" t="s">
        <v>4566</v>
      </c>
    </row>
    <row r="2641" spans="1:8" x14ac:dyDescent="0.2">
      <c r="A2641" s="3">
        <v>8546</v>
      </c>
      <c r="B2641" s="3" t="s">
        <v>2866</v>
      </c>
      <c r="C2641" s="3" t="s">
        <v>2865</v>
      </c>
      <c r="D2641" s="3" t="s">
        <v>2799</v>
      </c>
      <c r="G2641" s="19">
        <v>8262</v>
      </c>
      <c r="H2641" s="19" t="s">
        <v>4566</v>
      </c>
    </row>
    <row r="2642" spans="1:8" x14ac:dyDescent="0.2">
      <c r="A2642" s="3">
        <v>8547</v>
      </c>
      <c r="B2642" s="3" t="s">
        <v>2865</v>
      </c>
      <c r="C2642" s="3" t="s">
        <v>2865</v>
      </c>
      <c r="D2642" s="3" t="s">
        <v>2799</v>
      </c>
      <c r="G2642" s="19">
        <v>8263</v>
      </c>
      <c r="H2642" s="19" t="s">
        <v>4566</v>
      </c>
    </row>
    <row r="2643" spans="1:8" x14ac:dyDescent="0.2">
      <c r="A2643" s="3">
        <v>8553</v>
      </c>
      <c r="B2643" s="3" t="s">
        <v>2867</v>
      </c>
      <c r="C2643" s="3" t="s">
        <v>2868</v>
      </c>
      <c r="D2643" s="3" t="s">
        <v>2799</v>
      </c>
      <c r="G2643" s="19">
        <v>8264</v>
      </c>
      <c r="H2643" s="19" t="s">
        <v>4566</v>
      </c>
    </row>
    <row r="2644" spans="1:8" x14ac:dyDescent="0.2">
      <c r="A2644" s="3">
        <v>8553</v>
      </c>
      <c r="B2644" s="3" t="s">
        <v>2869</v>
      </c>
      <c r="C2644" s="3" t="s">
        <v>2868</v>
      </c>
      <c r="D2644" s="3" t="s">
        <v>2799</v>
      </c>
      <c r="G2644" s="19">
        <v>8265</v>
      </c>
      <c r="H2644" s="19" t="s">
        <v>4566</v>
      </c>
    </row>
    <row r="2645" spans="1:8" x14ac:dyDescent="0.2">
      <c r="A2645" s="3">
        <v>8553</v>
      </c>
      <c r="B2645" s="3" t="s">
        <v>2868</v>
      </c>
      <c r="C2645" s="3" t="s">
        <v>2868</v>
      </c>
      <c r="D2645" s="3" t="s">
        <v>2799</v>
      </c>
      <c r="G2645" s="19">
        <v>8266</v>
      </c>
      <c r="H2645" s="19" t="s">
        <v>4567</v>
      </c>
    </row>
    <row r="2646" spans="1:8" x14ac:dyDescent="0.2">
      <c r="A2646" s="3">
        <v>8553</v>
      </c>
      <c r="B2646" s="3" t="s">
        <v>2870</v>
      </c>
      <c r="C2646" s="3" t="s">
        <v>2868</v>
      </c>
      <c r="D2646" s="3" t="s">
        <v>2799</v>
      </c>
      <c r="G2646" s="19">
        <v>8267</v>
      </c>
      <c r="H2646" s="19" t="s">
        <v>4567</v>
      </c>
    </row>
    <row r="2647" spans="1:8" x14ac:dyDescent="0.2">
      <c r="A2647" s="3">
        <v>9548</v>
      </c>
      <c r="B2647" s="3" t="s">
        <v>2871</v>
      </c>
      <c r="C2647" s="3" t="s">
        <v>2871</v>
      </c>
      <c r="D2647" s="3" t="s">
        <v>2799</v>
      </c>
      <c r="G2647" s="19">
        <v>8268</v>
      </c>
      <c r="H2647" s="19" t="s">
        <v>4567</v>
      </c>
    </row>
    <row r="2648" spans="1:8" x14ac:dyDescent="0.2">
      <c r="A2648" s="3">
        <v>8525</v>
      </c>
      <c r="B2648" s="3" t="s">
        <v>2872</v>
      </c>
      <c r="C2648" s="3" t="s">
        <v>2873</v>
      </c>
      <c r="D2648" s="3" t="s">
        <v>2799</v>
      </c>
      <c r="G2648" s="19">
        <v>8269</v>
      </c>
      <c r="H2648" s="19" t="s">
        <v>4567</v>
      </c>
    </row>
    <row r="2649" spans="1:8" x14ac:dyDescent="0.2">
      <c r="A2649" s="3">
        <v>8526</v>
      </c>
      <c r="B2649" s="3" t="s">
        <v>2874</v>
      </c>
      <c r="C2649" s="3" t="s">
        <v>2873</v>
      </c>
      <c r="D2649" s="3" t="s">
        <v>2799</v>
      </c>
      <c r="G2649" s="19">
        <v>8272</v>
      </c>
      <c r="H2649" s="19" t="s">
        <v>4567</v>
      </c>
    </row>
    <row r="2650" spans="1:8" x14ac:dyDescent="0.2">
      <c r="A2650" s="3">
        <v>9507</v>
      </c>
      <c r="B2650" s="3" t="s">
        <v>2875</v>
      </c>
      <c r="C2650" s="3" t="s">
        <v>2875</v>
      </c>
      <c r="D2650" s="3" t="s">
        <v>2799</v>
      </c>
      <c r="G2650" s="19">
        <v>8273</v>
      </c>
      <c r="H2650" s="19" t="s">
        <v>4567</v>
      </c>
    </row>
    <row r="2651" spans="1:8" x14ac:dyDescent="0.2">
      <c r="A2651" s="3">
        <v>8512</v>
      </c>
      <c r="B2651" s="3" t="s">
        <v>2876</v>
      </c>
      <c r="C2651" s="3" t="s">
        <v>2876</v>
      </c>
      <c r="D2651" s="3" t="s">
        <v>2799</v>
      </c>
      <c r="G2651" s="19">
        <v>8274</v>
      </c>
      <c r="H2651" s="19" t="s">
        <v>4567</v>
      </c>
    </row>
    <row r="2652" spans="1:8" x14ac:dyDescent="0.2">
      <c r="A2652" s="3">
        <v>8512</v>
      </c>
      <c r="B2652" s="3" t="s">
        <v>2877</v>
      </c>
      <c r="C2652" s="3" t="s">
        <v>2876</v>
      </c>
      <c r="D2652" s="3" t="s">
        <v>2799</v>
      </c>
      <c r="G2652" s="19">
        <v>8280</v>
      </c>
      <c r="H2652" s="19" t="s">
        <v>4567</v>
      </c>
    </row>
    <row r="2653" spans="1:8" x14ac:dyDescent="0.2">
      <c r="A2653" s="3">
        <v>8512</v>
      </c>
      <c r="B2653" s="3" t="s">
        <v>2878</v>
      </c>
      <c r="C2653" s="3" t="s">
        <v>2876</v>
      </c>
      <c r="D2653" s="3" t="s">
        <v>2799</v>
      </c>
      <c r="G2653" s="19">
        <v>8302</v>
      </c>
      <c r="H2653" s="19" t="s">
        <v>4550</v>
      </c>
    </row>
    <row r="2654" spans="1:8" x14ac:dyDescent="0.2">
      <c r="A2654" s="3">
        <v>8524</v>
      </c>
      <c r="B2654" s="3" t="s">
        <v>2879</v>
      </c>
      <c r="C2654" s="3" t="s">
        <v>2880</v>
      </c>
      <c r="D2654" s="3" t="s">
        <v>2799</v>
      </c>
      <c r="G2654" s="19">
        <v>8303</v>
      </c>
      <c r="H2654" s="19" t="s">
        <v>4550</v>
      </c>
    </row>
    <row r="2655" spans="1:8" x14ac:dyDescent="0.2">
      <c r="A2655" s="3">
        <v>8524</v>
      </c>
      <c r="B2655" s="3" t="s">
        <v>2881</v>
      </c>
      <c r="C2655" s="3" t="s">
        <v>2880</v>
      </c>
      <c r="D2655" s="3" t="s">
        <v>2799</v>
      </c>
      <c r="G2655" s="19">
        <v>8304</v>
      </c>
      <c r="H2655" s="19" t="s">
        <v>4551</v>
      </c>
    </row>
    <row r="2656" spans="1:8" x14ac:dyDescent="0.2">
      <c r="A2656" s="3">
        <v>8532</v>
      </c>
      <c r="B2656" s="3" t="s">
        <v>2882</v>
      </c>
      <c r="C2656" s="3" t="s">
        <v>2883</v>
      </c>
      <c r="D2656" s="3" t="s">
        <v>2799</v>
      </c>
      <c r="G2656" s="19">
        <v>8305</v>
      </c>
      <c r="H2656" s="19" t="s">
        <v>4551</v>
      </c>
    </row>
    <row r="2657" spans="1:8" x14ac:dyDescent="0.2">
      <c r="A2657" s="3">
        <v>8532</v>
      </c>
      <c r="B2657" s="3" t="s">
        <v>2884</v>
      </c>
      <c r="C2657" s="3" t="s">
        <v>2883</v>
      </c>
      <c r="D2657" s="3" t="s">
        <v>2799</v>
      </c>
      <c r="G2657" s="19">
        <v>8306</v>
      </c>
      <c r="H2657" s="19" t="s">
        <v>4551</v>
      </c>
    </row>
    <row r="2658" spans="1:8" x14ac:dyDescent="0.2">
      <c r="A2658" s="3">
        <v>8595</v>
      </c>
      <c r="B2658" s="3" t="s">
        <v>2885</v>
      </c>
      <c r="C2658" s="3" t="s">
        <v>2885</v>
      </c>
      <c r="D2658" s="3" t="s">
        <v>2799</v>
      </c>
      <c r="G2658" s="19">
        <v>8307</v>
      </c>
      <c r="H2658" s="19" t="s">
        <v>4551</v>
      </c>
    </row>
    <row r="2659" spans="1:8" x14ac:dyDescent="0.2">
      <c r="A2659" s="3">
        <v>8598</v>
      </c>
      <c r="B2659" s="3" t="s">
        <v>2886</v>
      </c>
      <c r="C2659" s="3" t="s">
        <v>2886</v>
      </c>
      <c r="D2659" s="3" t="s">
        <v>2799</v>
      </c>
      <c r="G2659" s="19">
        <v>8308</v>
      </c>
      <c r="H2659" s="19" t="s">
        <v>4551</v>
      </c>
    </row>
    <row r="2660" spans="1:8" x14ac:dyDescent="0.2">
      <c r="A2660" s="3">
        <v>8272</v>
      </c>
      <c r="B2660" s="3" t="s">
        <v>2887</v>
      </c>
      <c r="C2660" s="3" t="s">
        <v>2887</v>
      </c>
      <c r="D2660" s="3" t="s">
        <v>2799</v>
      </c>
      <c r="G2660" s="19">
        <v>8309</v>
      </c>
      <c r="H2660" s="19" t="s">
        <v>4550</v>
      </c>
    </row>
    <row r="2661" spans="1:8" x14ac:dyDescent="0.2">
      <c r="A2661" s="3">
        <v>8273</v>
      </c>
      <c r="B2661" s="3" t="s">
        <v>2888</v>
      </c>
      <c r="C2661" s="3" t="s">
        <v>2887</v>
      </c>
      <c r="D2661" s="3" t="s">
        <v>2799</v>
      </c>
      <c r="G2661" s="19">
        <v>8310</v>
      </c>
      <c r="H2661" s="19" t="s">
        <v>4551</v>
      </c>
    </row>
    <row r="2662" spans="1:8" x14ac:dyDescent="0.2">
      <c r="A2662" s="3">
        <v>8274</v>
      </c>
      <c r="B2662" s="3" t="s">
        <v>2889</v>
      </c>
      <c r="C2662" s="3" t="s">
        <v>2889</v>
      </c>
      <c r="D2662" s="3" t="s">
        <v>2799</v>
      </c>
      <c r="G2662" s="19">
        <v>8311</v>
      </c>
      <c r="H2662" s="19" t="s">
        <v>4550</v>
      </c>
    </row>
    <row r="2663" spans="1:8" x14ac:dyDescent="0.2">
      <c r="A2663" s="3">
        <v>8594</v>
      </c>
      <c r="B2663" s="3" t="s">
        <v>2890</v>
      </c>
      <c r="C2663" s="3" t="s">
        <v>2890</v>
      </c>
      <c r="D2663" s="3" t="s">
        <v>2799</v>
      </c>
      <c r="G2663" s="19">
        <v>8312</v>
      </c>
      <c r="H2663" s="19" t="s">
        <v>4550</v>
      </c>
    </row>
    <row r="2664" spans="1:8" x14ac:dyDescent="0.2">
      <c r="A2664" s="3">
        <v>8565</v>
      </c>
      <c r="B2664" s="3" t="s">
        <v>2891</v>
      </c>
      <c r="C2664" s="3" t="s">
        <v>2892</v>
      </c>
      <c r="D2664" s="3" t="s">
        <v>2799</v>
      </c>
      <c r="G2664" s="19">
        <v>8314</v>
      </c>
      <c r="H2664" s="19" t="s">
        <v>4551</v>
      </c>
    </row>
    <row r="2665" spans="1:8" x14ac:dyDescent="0.2">
      <c r="A2665" s="3">
        <v>8566</v>
      </c>
      <c r="B2665" s="3" t="s">
        <v>2893</v>
      </c>
      <c r="C2665" s="3" t="s">
        <v>2892</v>
      </c>
      <c r="D2665" s="3" t="s">
        <v>2799</v>
      </c>
      <c r="G2665" s="19">
        <v>8315</v>
      </c>
      <c r="H2665" s="19" t="s">
        <v>4551</v>
      </c>
    </row>
    <row r="2666" spans="1:8" x14ac:dyDescent="0.2">
      <c r="A2666" s="3">
        <v>8566</v>
      </c>
      <c r="B2666" s="3" t="s">
        <v>2894</v>
      </c>
      <c r="C2666" s="3" t="s">
        <v>2892</v>
      </c>
      <c r="D2666" s="3" t="s">
        <v>2799</v>
      </c>
      <c r="G2666" s="19">
        <v>8317</v>
      </c>
      <c r="H2666" s="19" t="s">
        <v>4551</v>
      </c>
    </row>
    <row r="2667" spans="1:8" x14ac:dyDescent="0.2">
      <c r="A2667" s="3">
        <v>8566</v>
      </c>
      <c r="B2667" s="3" t="s">
        <v>2895</v>
      </c>
      <c r="C2667" s="3" t="s">
        <v>2892</v>
      </c>
      <c r="D2667" s="3" t="s">
        <v>2799</v>
      </c>
      <c r="G2667" s="19">
        <v>8320</v>
      </c>
      <c r="H2667" s="19" t="s">
        <v>4551</v>
      </c>
    </row>
    <row r="2668" spans="1:8" x14ac:dyDescent="0.2">
      <c r="A2668" s="3">
        <v>8566</v>
      </c>
      <c r="B2668" s="3" t="s">
        <v>2896</v>
      </c>
      <c r="C2668" s="3" t="s">
        <v>2892</v>
      </c>
      <c r="D2668" s="3" t="s">
        <v>2799</v>
      </c>
      <c r="G2668" s="19">
        <v>8322</v>
      </c>
      <c r="H2668" s="19" t="s">
        <v>4551</v>
      </c>
    </row>
    <row r="2669" spans="1:8" x14ac:dyDescent="0.2">
      <c r="A2669" s="3">
        <v>8573</v>
      </c>
      <c r="B2669" s="3" t="s">
        <v>2897</v>
      </c>
      <c r="C2669" s="3" t="s">
        <v>2892</v>
      </c>
      <c r="D2669" s="3" t="s">
        <v>2799</v>
      </c>
      <c r="G2669" s="19">
        <v>8330</v>
      </c>
      <c r="H2669" s="19" t="s">
        <v>4551</v>
      </c>
    </row>
    <row r="2670" spans="1:8" x14ac:dyDescent="0.2">
      <c r="A2670" s="3">
        <v>8573</v>
      </c>
      <c r="B2670" s="3" t="s">
        <v>2898</v>
      </c>
      <c r="C2670" s="3" t="s">
        <v>2892</v>
      </c>
      <c r="D2670" s="3" t="s">
        <v>2799</v>
      </c>
      <c r="G2670" s="19">
        <v>8331</v>
      </c>
      <c r="H2670" s="19" t="s">
        <v>4551</v>
      </c>
    </row>
    <row r="2671" spans="1:8" x14ac:dyDescent="0.2">
      <c r="A2671" s="3">
        <v>8573</v>
      </c>
      <c r="B2671" s="3" t="s">
        <v>2899</v>
      </c>
      <c r="C2671" s="3" t="s">
        <v>2892</v>
      </c>
      <c r="D2671" s="3" t="s">
        <v>2799</v>
      </c>
      <c r="G2671" s="19">
        <v>8332</v>
      </c>
      <c r="H2671" s="19" t="s">
        <v>4551</v>
      </c>
    </row>
    <row r="2672" spans="1:8" x14ac:dyDescent="0.2">
      <c r="A2672" s="3">
        <v>8280</v>
      </c>
      <c r="B2672" s="3" t="s">
        <v>2900</v>
      </c>
      <c r="C2672" s="3" t="s">
        <v>2900</v>
      </c>
      <c r="D2672" s="3" t="s">
        <v>2799</v>
      </c>
      <c r="G2672" s="19">
        <v>8335</v>
      </c>
      <c r="H2672" s="19" t="s">
        <v>4551</v>
      </c>
    </row>
    <row r="2673" spans="1:8" x14ac:dyDescent="0.2">
      <c r="A2673" s="3">
        <v>8585</v>
      </c>
      <c r="B2673" s="3" t="s">
        <v>2901</v>
      </c>
      <c r="C2673" s="3" t="s">
        <v>2901</v>
      </c>
      <c r="D2673" s="3" t="s">
        <v>2799</v>
      </c>
      <c r="G2673" s="19">
        <v>8340</v>
      </c>
      <c r="H2673" s="19" t="s">
        <v>4551</v>
      </c>
    </row>
    <row r="2674" spans="1:8" x14ac:dyDescent="0.2">
      <c r="A2674" s="3">
        <v>8585</v>
      </c>
      <c r="B2674" s="3" t="s">
        <v>2902</v>
      </c>
      <c r="C2674" s="3" t="s">
        <v>2901</v>
      </c>
      <c r="D2674" s="3" t="s">
        <v>2799</v>
      </c>
      <c r="G2674" s="19">
        <v>8342</v>
      </c>
      <c r="H2674" s="19" t="s">
        <v>4551</v>
      </c>
    </row>
    <row r="2675" spans="1:8" x14ac:dyDescent="0.2">
      <c r="A2675" s="3">
        <v>8585</v>
      </c>
      <c r="B2675" s="3" t="s">
        <v>2903</v>
      </c>
      <c r="C2675" s="3" t="s">
        <v>2901</v>
      </c>
      <c r="D2675" s="3" t="s">
        <v>2799</v>
      </c>
      <c r="G2675" s="19">
        <v>8344</v>
      </c>
      <c r="H2675" s="19" t="s">
        <v>4551</v>
      </c>
    </row>
    <row r="2676" spans="1:8" x14ac:dyDescent="0.2">
      <c r="A2676" s="3">
        <v>8585</v>
      </c>
      <c r="B2676" s="3" t="s">
        <v>2904</v>
      </c>
      <c r="C2676" s="3" t="s">
        <v>2901</v>
      </c>
      <c r="D2676" s="3" t="s">
        <v>2799</v>
      </c>
      <c r="G2676" s="19">
        <v>8345</v>
      </c>
      <c r="H2676" s="19" t="s">
        <v>4551</v>
      </c>
    </row>
    <row r="2677" spans="1:8" x14ac:dyDescent="0.2">
      <c r="A2677" s="3">
        <v>8574</v>
      </c>
      <c r="B2677" s="3" t="s">
        <v>2905</v>
      </c>
      <c r="C2677" s="3" t="s">
        <v>2906</v>
      </c>
      <c r="D2677" s="3" t="s">
        <v>2799</v>
      </c>
      <c r="G2677" s="19">
        <v>8352</v>
      </c>
      <c r="H2677" s="19" t="s">
        <v>4550</v>
      </c>
    </row>
    <row r="2678" spans="1:8" x14ac:dyDescent="0.2">
      <c r="A2678" s="3">
        <v>8574</v>
      </c>
      <c r="B2678" s="3" t="s">
        <v>2907</v>
      </c>
      <c r="C2678" s="3" t="s">
        <v>2906</v>
      </c>
      <c r="D2678" s="3" t="s">
        <v>2799</v>
      </c>
      <c r="G2678" s="19">
        <v>8353</v>
      </c>
      <c r="H2678" s="19" t="s">
        <v>4550</v>
      </c>
    </row>
    <row r="2679" spans="1:8" x14ac:dyDescent="0.2">
      <c r="A2679" s="3">
        <v>8574</v>
      </c>
      <c r="B2679" s="3" t="s">
        <v>2906</v>
      </c>
      <c r="C2679" s="3" t="s">
        <v>2906</v>
      </c>
      <c r="D2679" s="3" t="s">
        <v>2799</v>
      </c>
      <c r="G2679" s="19">
        <v>8354</v>
      </c>
      <c r="H2679" s="19" t="s">
        <v>4550</v>
      </c>
    </row>
    <row r="2680" spans="1:8" x14ac:dyDescent="0.2">
      <c r="A2680" s="3">
        <v>8574</v>
      </c>
      <c r="B2680" s="3" t="s">
        <v>2906</v>
      </c>
      <c r="C2680" s="3" t="s">
        <v>2906</v>
      </c>
      <c r="D2680" s="3" t="s">
        <v>2799</v>
      </c>
      <c r="G2680" s="19">
        <v>8355</v>
      </c>
      <c r="H2680" s="19" t="s">
        <v>4550</v>
      </c>
    </row>
    <row r="2681" spans="1:8" x14ac:dyDescent="0.2">
      <c r="A2681" s="3">
        <v>8574</v>
      </c>
      <c r="B2681" s="3" t="s">
        <v>2908</v>
      </c>
      <c r="C2681" s="3" t="s">
        <v>2906</v>
      </c>
      <c r="D2681" s="3" t="s">
        <v>2799</v>
      </c>
      <c r="G2681" s="19">
        <v>8356</v>
      </c>
      <c r="H2681" s="19" t="s">
        <v>4551</v>
      </c>
    </row>
    <row r="2682" spans="1:8" x14ac:dyDescent="0.2">
      <c r="A2682" s="3">
        <v>8596</v>
      </c>
      <c r="B2682" s="3" t="s">
        <v>2909</v>
      </c>
      <c r="C2682" s="3" t="s">
        <v>2910</v>
      </c>
      <c r="D2682" s="3" t="s">
        <v>2799</v>
      </c>
      <c r="G2682" s="19">
        <v>8357</v>
      </c>
      <c r="H2682" s="19" t="s">
        <v>4551</v>
      </c>
    </row>
    <row r="2683" spans="1:8" x14ac:dyDescent="0.2">
      <c r="A2683" s="3">
        <v>8596</v>
      </c>
      <c r="B2683" s="3" t="s">
        <v>2910</v>
      </c>
      <c r="C2683" s="3" t="s">
        <v>2910</v>
      </c>
      <c r="D2683" s="3" t="s">
        <v>2799</v>
      </c>
      <c r="G2683" s="19">
        <v>8360</v>
      </c>
      <c r="H2683" s="19" t="s">
        <v>4567</v>
      </c>
    </row>
    <row r="2684" spans="1:8" x14ac:dyDescent="0.2">
      <c r="A2684" s="3">
        <v>8597</v>
      </c>
      <c r="B2684" s="3" t="s">
        <v>2911</v>
      </c>
      <c r="C2684" s="3" t="s">
        <v>2910</v>
      </c>
      <c r="D2684" s="3" t="s">
        <v>2799</v>
      </c>
      <c r="G2684" s="19">
        <v>8362</v>
      </c>
      <c r="H2684" s="19" t="s">
        <v>4551</v>
      </c>
    </row>
    <row r="2685" spans="1:8" x14ac:dyDescent="0.2">
      <c r="A2685" s="3">
        <v>8274</v>
      </c>
      <c r="B2685" s="3" t="s">
        <v>2912</v>
      </c>
      <c r="C2685" s="3" t="s">
        <v>2912</v>
      </c>
      <c r="D2685" s="3" t="s">
        <v>2799</v>
      </c>
      <c r="G2685" s="19">
        <v>8363</v>
      </c>
      <c r="H2685" s="19" t="s">
        <v>4551</v>
      </c>
    </row>
    <row r="2686" spans="1:8" x14ac:dyDescent="0.2">
      <c r="A2686" s="3">
        <v>8564</v>
      </c>
      <c r="B2686" s="3" t="s">
        <v>2913</v>
      </c>
      <c r="C2686" s="3" t="s">
        <v>2914</v>
      </c>
      <c r="D2686" s="3" t="s">
        <v>2799</v>
      </c>
      <c r="G2686" s="19">
        <v>8370</v>
      </c>
      <c r="H2686" s="19" t="s">
        <v>4567</v>
      </c>
    </row>
    <row r="2687" spans="1:8" x14ac:dyDescent="0.2">
      <c r="A2687" s="3">
        <v>8564</v>
      </c>
      <c r="B2687" s="3" t="s">
        <v>2915</v>
      </c>
      <c r="C2687" s="3" t="s">
        <v>2914</v>
      </c>
      <c r="D2687" s="3" t="s">
        <v>2799</v>
      </c>
      <c r="G2687" s="19">
        <v>8371</v>
      </c>
      <c r="H2687" s="19" t="s">
        <v>4567</v>
      </c>
    </row>
    <row r="2688" spans="1:8" x14ac:dyDescent="0.2">
      <c r="A2688" s="3">
        <v>8564</v>
      </c>
      <c r="B2688" s="3" t="s">
        <v>2916</v>
      </c>
      <c r="C2688" s="3" t="s">
        <v>2914</v>
      </c>
      <c r="D2688" s="3" t="s">
        <v>2799</v>
      </c>
      <c r="G2688" s="19">
        <v>8372</v>
      </c>
      <c r="H2688" s="19" t="s">
        <v>4567</v>
      </c>
    </row>
    <row r="2689" spans="1:8" x14ac:dyDescent="0.2">
      <c r="A2689" s="3">
        <v>8564</v>
      </c>
      <c r="B2689" s="3" t="s">
        <v>2914</v>
      </c>
      <c r="C2689" s="3" t="s">
        <v>2914</v>
      </c>
      <c r="D2689" s="3" t="s">
        <v>2799</v>
      </c>
      <c r="G2689" s="19">
        <v>8374</v>
      </c>
      <c r="H2689" s="19" t="s">
        <v>4551</v>
      </c>
    </row>
    <row r="2690" spans="1:8" x14ac:dyDescent="0.2">
      <c r="A2690" s="3">
        <v>8564</v>
      </c>
      <c r="B2690" s="3" t="s">
        <v>2917</v>
      </c>
      <c r="C2690" s="3" t="s">
        <v>2914</v>
      </c>
      <c r="D2690" s="3" t="s">
        <v>2799</v>
      </c>
      <c r="G2690" s="19">
        <v>8376</v>
      </c>
      <c r="H2690" s="19" t="s">
        <v>4551</v>
      </c>
    </row>
    <row r="2691" spans="1:8" x14ac:dyDescent="0.2">
      <c r="A2691" s="3">
        <v>8564</v>
      </c>
      <c r="B2691" s="3" t="s">
        <v>2918</v>
      </c>
      <c r="C2691" s="3" t="s">
        <v>2914</v>
      </c>
      <c r="D2691" s="3" t="s">
        <v>2799</v>
      </c>
      <c r="G2691" s="19">
        <v>8400</v>
      </c>
      <c r="H2691" s="19" t="s">
        <v>4550</v>
      </c>
    </row>
    <row r="2692" spans="1:8" x14ac:dyDescent="0.2">
      <c r="A2692" s="3">
        <v>8564</v>
      </c>
      <c r="B2692" s="3" t="s">
        <v>2919</v>
      </c>
      <c r="C2692" s="3" t="s">
        <v>2914</v>
      </c>
      <c r="D2692" s="3" t="s">
        <v>2799</v>
      </c>
      <c r="G2692" s="19">
        <v>8404</v>
      </c>
      <c r="H2692" s="19" t="s">
        <v>4550</v>
      </c>
    </row>
    <row r="2693" spans="1:8" x14ac:dyDescent="0.2">
      <c r="A2693" s="3">
        <v>9556</v>
      </c>
      <c r="B2693" s="3" t="s">
        <v>2920</v>
      </c>
      <c r="C2693" s="3" t="s">
        <v>2920</v>
      </c>
      <c r="D2693" s="3" t="s">
        <v>2799</v>
      </c>
      <c r="G2693" s="19">
        <v>8405</v>
      </c>
      <c r="H2693" s="19" t="s">
        <v>4550</v>
      </c>
    </row>
    <row r="2694" spans="1:8" x14ac:dyDescent="0.2">
      <c r="A2694" s="3">
        <v>9556</v>
      </c>
      <c r="B2694" s="3" t="s">
        <v>2921</v>
      </c>
      <c r="C2694" s="3" t="s">
        <v>2920</v>
      </c>
      <c r="D2694" s="3" t="s">
        <v>2799</v>
      </c>
      <c r="G2694" s="19">
        <v>8406</v>
      </c>
      <c r="H2694" s="19" t="s">
        <v>4550</v>
      </c>
    </row>
    <row r="2695" spans="1:8" x14ac:dyDescent="0.2">
      <c r="A2695" s="3">
        <v>9562</v>
      </c>
      <c r="B2695" s="3" t="s">
        <v>2922</v>
      </c>
      <c r="C2695" s="3" t="s">
        <v>2920</v>
      </c>
      <c r="D2695" s="3" t="s">
        <v>2799</v>
      </c>
      <c r="G2695" s="19">
        <v>8408</v>
      </c>
      <c r="H2695" s="19" t="s">
        <v>4550</v>
      </c>
    </row>
    <row r="2696" spans="1:8" x14ac:dyDescent="0.2">
      <c r="A2696" s="3">
        <v>9562</v>
      </c>
      <c r="B2696" s="3" t="s">
        <v>2923</v>
      </c>
      <c r="C2696" s="3" t="s">
        <v>2920</v>
      </c>
      <c r="D2696" s="3" t="s">
        <v>2799</v>
      </c>
      <c r="G2696" s="19">
        <v>8409</v>
      </c>
      <c r="H2696" s="19" t="s">
        <v>4550</v>
      </c>
    </row>
    <row r="2697" spans="1:8" x14ac:dyDescent="0.2">
      <c r="A2697" s="3">
        <v>9553</v>
      </c>
      <c r="B2697" s="3" t="s">
        <v>2924</v>
      </c>
      <c r="C2697" s="3" t="s">
        <v>2924</v>
      </c>
      <c r="D2697" s="3" t="s">
        <v>2799</v>
      </c>
      <c r="G2697" s="19">
        <v>8412</v>
      </c>
      <c r="H2697" s="19" t="s">
        <v>4550</v>
      </c>
    </row>
    <row r="2698" spans="1:8" x14ac:dyDescent="0.2">
      <c r="A2698" s="3">
        <v>8362</v>
      </c>
      <c r="B2698" s="3" t="s">
        <v>2925</v>
      </c>
      <c r="C2698" s="3" t="s">
        <v>2926</v>
      </c>
      <c r="D2698" s="3" t="s">
        <v>2799</v>
      </c>
      <c r="G2698" s="19">
        <v>8413</v>
      </c>
      <c r="H2698" s="19" t="s">
        <v>4550</v>
      </c>
    </row>
    <row r="2699" spans="1:8" x14ac:dyDescent="0.2">
      <c r="A2699" s="3">
        <v>8363</v>
      </c>
      <c r="B2699" s="3" t="s">
        <v>2927</v>
      </c>
      <c r="C2699" s="3" t="s">
        <v>2926</v>
      </c>
      <c r="D2699" s="3" t="s">
        <v>2799</v>
      </c>
      <c r="G2699" s="19">
        <v>8414</v>
      </c>
      <c r="H2699" s="19" t="s">
        <v>4550</v>
      </c>
    </row>
    <row r="2700" spans="1:8" x14ac:dyDescent="0.2">
      <c r="A2700" s="3">
        <v>9502</v>
      </c>
      <c r="B2700" s="3" t="s">
        <v>2928</v>
      </c>
      <c r="C2700" s="3" t="s">
        <v>2928</v>
      </c>
      <c r="D2700" s="3" t="s">
        <v>2799</v>
      </c>
      <c r="G2700" s="19">
        <v>8415</v>
      </c>
      <c r="H2700" s="19" t="s">
        <v>4550</v>
      </c>
    </row>
    <row r="2701" spans="1:8" x14ac:dyDescent="0.2">
      <c r="A2701" s="3">
        <v>8360</v>
      </c>
      <c r="B2701" s="3" t="s">
        <v>2929</v>
      </c>
      <c r="C2701" s="3" t="s">
        <v>2930</v>
      </c>
      <c r="D2701" s="3" t="s">
        <v>2799</v>
      </c>
      <c r="G2701" s="19">
        <v>8416</v>
      </c>
      <c r="H2701" s="19" t="s">
        <v>4550</v>
      </c>
    </row>
    <row r="2702" spans="1:8" x14ac:dyDescent="0.2">
      <c r="A2702" s="3">
        <v>8360</v>
      </c>
      <c r="B2702" s="3" t="s">
        <v>2931</v>
      </c>
      <c r="C2702" s="3" t="s">
        <v>2930</v>
      </c>
      <c r="D2702" s="3" t="s">
        <v>2799</v>
      </c>
      <c r="G2702" s="19">
        <v>8418</v>
      </c>
      <c r="H2702" s="19" t="s">
        <v>4550</v>
      </c>
    </row>
    <row r="2703" spans="1:8" x14ac:dyDescent="0.2">
      <c r="A2703" s="3">
        <v>8374</v>
      </c>
      <c r="B2703" s="3" t="s">
        <v>2932</v>
      </c>
      <c r="C2703" s="3" t="s">
        <v>2933</v>
      </c>
      <c r="D2703" s="3" t="s">
        <v>2799</v>
      </c>
      <c r="G2703" s="19">
        <v>8421</v>
      </c>
      <c r="H2703" s="19" t="s">
        <v>4550</v>
      </c>
    </row>
    <row r="2704" spans="1:8" x14ac:dyDescent="0.2">
      <c r="A2704" s="3">
        <v>8374</v>
      </c>
      <c r="B2704" s="3" t="s">
        <v>2934</v>
      </c>
      <c r="C2704" s="3" t="s">
        <v>2933</v>
      </c>
      <c r="D2704" s="3" t="s">
        <v>2799</v>
      </c>
      <c r="G2704" s="19">
        <v>8422</v>
      </c>
      <c r="H2704" s="19" t="s">
        <v>4550</v>
      </c>
    </row>
    <row r="2705" spans="1:8" x14ac:dyDescent="0.2">
      <c r="A2705" s="3">
        <v>8376</v>
      </c>
      <c r="B2705" s="3" t="s">
        <v>2933</v>
      </c>
      <c r="C2705" s="3" t="s">
        <v>2933</v>
      </c>
      <c r="D2705" s="3" t="s">
        <v>2799</v>
      </c>
      <c r="G2705" s="19">
        <v>8424</v>
      </c>
      <c r="H2705" s="19" t="s">
        <v>4550</v>
      </c>
    </row>
    <row r="2706" spans="1:8" x14ac:dyDescent="0.2">
      <c r="A2706" s="3">
        <v>8376</v>
      </c>
      <c r="B2706" s="3" t="s">
        <v>2935</v>
      </c>
      <c r="C2706" s="3" t="s">
        <v>2933</v>
      </c>
      <c r="D2706" s="3" t="s">
        <v>2799</v>
      </c>
      <c r="G2706" s="19">
        <v>8425</v>
      </c>
      <c r="H2706" s="19" t="s">
        <v>4550</v>
      </c>
    </row>
    <row r="2707" spans="1:8" x14ac:dyDescent="0.2">
      <c r="A2707" s="3">
        <v>9506</v>
      </c>
      <c r="B2707" s="3" t="s">
        <v>2936</v>
      </c>
      <c r="C2707" s="3" t="s">
        <v>2936</v>
      </c>
      <c r="D2707" s="3" t="s">
        <v>2799</v>
      </c>
      <c r="G2707" s="19">
        <v>8426</v>
      </c>
      <c r="H2707" s="19" t="s">
        <v>4550</v>
      </c>
    </row>
    <row r="2708" spans="1:8" x14ac:dyDescent="0.2">
      <c r="A2708" s="3">
        <v>9508</v>
      </c>
      <c r="B2708" s="3" t="s">
        <v>2937</v>
      </c>
      <c r="C2708" s="3" t="s">
        <v>2936</v>
      </c>
      <c r="D2708" s="3" t="s">
        <v>2799</v>
      </c>
      <c r="G2708" s="19">
        <v>8427</v>
      </c>
      <c r="H2708" s="19" t="s">
        <v>4550</v>
      </c>
    </row>
    <row r="2709" spans="1:8" x14ac:dyDescent="0.2">
      <c r="A2709" s="3">
        <v>9542</v>
      </c>
      <c r="B2709" s="3" t="s">
        <v>2938</v>
      </c>
      <c r="C2709" s="3" t="s">
        <v>2939</v>
      </c>
      <c r="D2709" s="3" t="s">
        <v>2799</v>
      </c>
      <c r="G2709" s="19">
        <v>8428</v>
      </c>
      <c r="H2709" s="19" t="s">
        <v>4550</v>
      </c>
    </row>
    <row r="2710" spans="1:8" x14ac:dyDescent="0.2">
      <c r="A2710" s="3">
        <v>9543</v>
      </c>
      <c r="B2710" s="3" t="s">
        <v>2940</v>
      </c>
      <c r="C2710" s="3" t="s">
        <v>2939</v>
      </c>
      <c r="D2710" s="3" t="s">
        <v>2799</v>
      </c>
      <c r="G2710" s="19">
        <v>8442</v>
      </c>
      <c r="H2710" s="19" t="s">
        <v>4550</v>
      </c>
    </row>
    <row r="2711" spans="1:8" x14ac:dyDescent="0.2">
      <c r="A2711" s="3">
        <v>9532</v>
      </c>
      <c r="B2711" s="3" t="s">
        <v>2142</v>
      </c>
      <c r="C2711" s="3" t="s">
        <v>2941</v>
      </c>
      <c r="D2711" s="3" t="s">
        <v>2799</v>
      </c>
      <c r="G2711" s="19">
        <v>8444</v>
      </c>
      <c r="H2711" s="19" t="s">
        <v>4550</v>
      </c>
    </row>
    <row r="2712" spans="1:8" x14ac:dyDescent="0.2">
      <c r="A2712" s="3">
        <v>8577</v>
      </c>
      <c r="B2712" s="3" t="s">
        <v>2942</v>
      </c>
      <c r="C2712" s="3" t="s">
        <v>2942</v>
      </c>
      <c r="D2712" s="3" t="s">
        <v>2799</v>
      </c>
      <c r="G2712" s="19">
        <v>8447</v>
      </c>
      <c r="H2712" s="19" t="s">
        <v>4566</v>
      </c>
    </row>
    <row r="2713" spans="1:8" x14ac:dyDescent="0.2">
      <c r="A2713" s="3">
        <v>8370</v>
      </c>
      <c r="B2713" s="3" t="s">
        <v>2943</v>
      </c>
      <c r="C2713" s="3" t="s">
        <v>2943</v>
      </c>
      <c r="D2713" s="3" t="s">
        <v>2799</v>
      </c>
      <c r="G2713" s="19">
        <v>8450</v>
      </c>
      <c r="H2713" s="19" t="s">
        <v>4566</v>
      </c>
    </row>
    <row r="2714" spans="1:8" x14ac:dyDescent="0.2">
      <c r="A2714" s="3">
        <v>8371</v>
      </c>
      <c r="B2714" s="3" t="s">
        <v>2944</v>
      </c>
      <c r="C2714" s="3" t="s">
        <v>2943</v>
      </c>
      <c r="D2714" s="3" t="s">
        <v>2799</v>
      </c>
      <c r="G2714" s="19">
        <v>8451</v>
      </c>
      <c r="H2714" s="19" t="s">
        <v>4566</v>
      </c>
    </row>
    <row r="2715" spans="1:8" x14ac:dyDescent="0.2">
      <c r="A2715" s="3">
        <v>8372</v>
      </c>
      <c r="B2715" s="3" t="s">
        <v>2945</v>
      </c>
      <c r="C2715" s="3" t="s">
        <v>2943</v>
      </c>
      <c r="D2715" s="3" t="s">
        <v>2799</v>
      </c>
      <c r="G2715" s="19">
        <v>8452</v>
      </c>
      <c r="H2715" s="19" t="s">
        <v>4566</v>
      </c>
    </row>
    <row r="2716" spans="1:8" x14ac:dyDescent="0.2">
      <c r="A2716" s="3">
        <v>9573</v>
      </c>
      <c r="B2716" s="3" t="s">
        <v>2946</v>
      </c>
      <c r="C2716" s="3" t="s">
        <v>2943</v>
      </c>
      <c r="D2716" s="3" t="s">
        <v>2799</v>
      </c>
      <c r="G2716" s="19">
        <v>8453</v>
      </c>
      <c r="H2716" s="19" t="s">
        <v>4566</v>
      </c>
    </row>
    <row r="2717" spans="1:8" x14ac:dyDescent="0.2">
      <c r="A2717" s="3">
        <v>9554</v>
      </c>
      <c r="B2717" s="3" t="s">
        <v>2947</v>
      </c>
      <c r="C2717" s="3" t="s">
        <v>2948</v>
      </c>
      <c r="D2717" s="3" t="s">
        <v>2799</v>
      </c>
      <c r="G2717" s="19">
        <v>8454</v>
      </c>
      <c r="H2717" s="19" t="s">
        <v>4550</v>
      </c>
    </row>
    <row r="2718" spans="1:8" x14ac:dyDescent="0.2">
      <c r="A2718" s="3">
        <v>9555</v>
      </c>
      <c r="B2718" s="3" t="s">
        <v>2949</v>
      </c>
      <c r="C2718" s="3" t="s">
        <v>2948</v>
      </c>
      <c r="D2718" s="3" t="s">
        <v>2799</v>
      </c>
      <c r="G2718" s="19">
        <v>8455</v>
      </c>
      <c r="H2718" s="19" t="s">
        <v>4550</v>
      </c>
    </row>
    <row r="2719" spans="1:8" x14ac:dyDescent="0.2">
      <c r="A2719" s="3">
        <v>9545</v>
      </c>
      <c r="B2719" s="3" t="s">
        <v>2950</v>
      </c>
      <c r="C2719" s="3" t="s">
        <v>2950</v>
      </c>
      <c r="D2719" s="3" t="s">
        <v>2799</v>
      </c>
      <c r="G2719" s="19">
        <v>8457</v>
      </c>
      <c r="H2719" s="19" t="s">
        <v>4566</v>
      </c>
    </row>
    <row r="2720" spans="1:8" x14ac:dyDescent="0.2">
      <c r="A2720" s="3">
        <v>9546</v>
      </c>
      <c r="B2720" s="3" t="s">
        <v>2951</v>
      </c>
      <c r="C2720" s="3" t="s">
        <v>2950</v>
      </c>
      <c r="D2720" s="3" t="s">
        <v>2799</v>
      </c>
      <c r="G2720" s="19">
        <v>8458</v>
      </c>
      <c r="H2720" s="19" t="s">
        <v>4550</v>
      </c>
    </row>
    <row r="2721" spans="1:8" x14ac:dyDescent="0.2">
      <c r="A2721" s="3">
        <v>9535</v>
      </c>
      <c r="B2721" s="3" t="s">
        <v>2952</v>
      </c>
      <c r="C2721" s="3" t="s">
        <v>2953</v>
      </c>
      <c r="D2721" s="3" t="s">
        <v>2799</v>
      </c>
      <c r="G2721" s="19">
        <v>8459</v>
      </c>
      <c r="H2721" s="19" t="s">
        <v>4550</v>
      </c>
    </row>
    <row r="2722" spans="1:8" x14ac:dyDescent="0.2">
      <c r="A2722" s="3">
        <v>9514</v>
      </c>
      <c r="B2722" s="3" t="s">
        <v>2954</v>
      </c>
      <c r="C2722" s="3" t="s">
        <v>2954</v>
      </c>
      <c r="D2722" s="3" t="s">
        <v>2799</v>
      </c>
      <c r="G2722" s="19">
        <v>8460</v>
      </c>
      <c r="H2722" s="19" t="s">
        <v>4566</v>
      </c>
    </row>
    <row r="2723" spans="1:8" x14ac:dyDescent="0.2">
      <c r="A2723" s="3">
        <v>9515</v>
      </c>
      <c r="B2723" s="3" t="s">
        <v>2955</v>
      </c>
      <c r="C2723" s="3" t="s">
        <v>2954</v>
      </c>
      <c r="D2723" s="3" t="s">
        <v>2799</v>
      </c>
      <c r="G2723" s="19">
        <v>8461</v>
      </c>
      <c r="H2723" s="19" t="s">
        <v>4566</v>
      </c>
    </row>
    <row r="2724" spans="1:8" x14ac:dyDescent="0.2">
      <c r="A2724" s="3">
        <v>8267</v>
      </c>
      <c r="B2724" s="3" t="s">
        <v>2956</v>
      </c>
      <c r="C2724" s="3" t="s">
        <v>2956</v>
      </c>
      <c r="D2724" s="3" t="s">
        <v>2799</v>
      </c>
      <c r="G2724" s="19">
        <v>8462</v>
      </c>
      <c r="H2724" s="19" t="s">
        <v>4566</v>
      </c>
    </row>
    <row r="2725" spans="1:8" x14ac:dyDescent="0.2">
      <c r="A2725" s="3">
        <v>8264</v>
      </c>
      <c r="B2725" s="3" t="s">
        <v>2957</v>
      </c>
      <c r="C2725" s="3" t="s">
        <v>2957</v>
      </c>
      <c r="D2725" s="3" t="s">
        <v>2799</v>
      </c>
      <c r="G2725" s="19">
        <v>8463</v>
      </c>
      <c r="H2725" s="19" t="s">
        <v>4566</v>
      </c>
    </row>
    <row r="2726" spans="1:8" x14ac:dyDescent="0.2">
      <c r="A2726" s="3">
        <v>8506</v>
      </c>
      <c r="B2726" s="3" t="s">
        <v>2958</v>
      </c>
      <c r="C2726" s="3" t="s">
        <v>2959</v>
      </c>
      <c r="D2726" s="3" t="s">
        <v>2799</v>
      </c>
      <c r="G2726" s="19">
        <v>8464</v>
      </c>
      <c r="H2726" s="19" t="s">
        <v>4566</v>
      </c>
    </row>
    <row r="2727" spans="1:8" x14ac:dyDescent="0.2">
      <c r="A2727" s="3">
        <v>8535</v>
      </c>
      <c r="B2727" s="3" t="s">
        <v>2959</v>
      </c>
      <c r="C2727" s="3" t="s">
        <v>2959</v>
      </c>
      <c r="D2727" s="3" t="s">
        <v>2799</v>
      </c>
      <c r="G2727" s="19">
        <v>8465</v>
      </c>
      <c r="H2727" s="19" t="s">
        <v>4566</v>
      </c>
    </row>
    <row r="2728" spans="1:8" x14ac:dyDescent="0.2">
      <c r="A2728" s="3">
        <v>8507</v>
      </c>
      <c r="B2728" s="3" t="s">
        <v>2960</v>
      </c>
      <c r="C2728" s="3" t="s">
        <v>2961</v>
      </c>
      <c r="D2728" s="3" t="s">
        <v>2799</v>
      </c>
      <c r="G2728" s="19">
        <v>8466</v>
      </c>
      <c r="H2728" s="19" t="s">
        <v>4566</v>
      </c>
    </row>
    <row r="2729" spans="1:8" x14ac:dyDescent="0.2">
      <c r="A2729" s="3">
        <v>8508</v>
      </c>
      <c r="B2729" s="3" t="s">
        <v>2961</v>
      </c>
      <c r="C2729" s="3" t="s">
        <v>2961</v>
      </c>
      <c r="D2729" s="3" t="s">
        <v>2799</v>
      </c>
      <c r="G2729" s="19">
        <v>8467</v>
      </c>
      <c r="H2729" s="19" t="s">
        <v>4566</v>
      </c>
    </row>
    <row r="2730" spans="1:8" x14ac:dyDescent="0.2">
      <c r="A2730" s="3">
        <v>8536</v>
      </c>
      <c r="B2730" s="3" t="s">
        <v>2962</v>
      </c>
      <c r="C2730" s="3" t="s">
        <v>2962</v>
      </c>
      <c r="D2730" s="3" t="s">
        <v>2799</v>
      </c>
      <c r="G2730" s="19">
        <v>8468</v>
      </c>
      <c r="H2730" s="19" t="s">
        <v>4566</v>
      </c>
    </row>
    <row r="2731" spans="1:8" x14ac:dyDescent="0.2">
      <c r="A2731" s="3">
        <v>8537</v>
      </c>
      <c r="B2731" s="3" t="s">
        <v>2963</v>
      </c>
      <c r="C2731" s="3" t="s">
        <v>2962</v>
      </c>
      <c r="D2731" s="3" t="s">
        <v>2799</v>
      </c>
      <c r="G2731" s="19">
        <v>8471</v>
      </c>
      <c r="H2731" s="19" t="s">
        <v>4566</v>
      </c>
    </row>
    <row r="2732" spans="1:8" x14ac:dyDescent="0.2">
      <c r="A2732" s="3">
        <v>8537</v>
      </c>
      <c r="B2732" s="3" t="s">
        <v>2964</v>
      </c>
      <c r="C2732" s="3" t="s">
        <v>2962</v>
      </c>
      <c r="D2732" s="3" t="s">
        <v>2799</v>
      </c>
      <c r="G2732" s="19">
        <v>8472</v>
      </c>
      <c r="H2732" s="19" t="s">
        <v>4550</v>
      </c>
    </row>
    <row r="2733" spans="1:8" x14ac:dyDescent="0.2">
      <c r="A2733" s="3">
        <v>8265</v>
      </c>
      <c r="B2733" s="3" t="s">
        <v>2965</v>
      </c>
      <c r="C2733" s="3" t="s">
        <v>2965</v>
      </c>
      <c r="D2733" s="3" t="s">
        <v>2799</v>
      </c>
      <c r="G2733" s="19">
        <v>8474</v>
      </c>
      <c r="H2733" s="19" t="s">
        <v>4566</v>
      </c>
    </row>
    <row r="2734" spans="1:8" x14ac:dyDescent="0.2">
      <c r="A2734" s="3">
        <v>8555</v>
      </c>
      <c r="B2734" s="3" t="s">
        <v>2966</v>
      </c>
      <c r="C2734" s="3" t="s">
        <v>2967</v>
      </c>
      <c r="D2734" s="3" t="s">
        <v>2799</v>
      </c>
      <c r="G2734" s="19">
        <v>8475</v>
      </c>
      <c r="H2734" s="19" t="s">
        <v>4566</v>
      </c>
    </row>
    <row r="2735" spans="1:8" x14ac:dyDescent="0.2">
      <c r="A2735" s="3">
        <v>8505</v>
      </c>
      <c r="B2735" s="3" t="s">
        <v>2968</v>
      </c>
      <c r="C2735" s="3" t="s">
        <v>2968</v>
      </c>
      <c r="D2735" s="3" t="s">
        <v>2799</v>
      </c>
      <c r="G2735" s="19">
        <v>8476</v>
      </c>
      <c r="H2735" s="19" t="s">
        <v>4566</v>
      </c>
    </row>
    <row r="2736" spans="1:8" x14ac:dyDescent="0.2">
      <c r="A2736" s="3">
        <v>8505</v>
      </c>
      <c r="B2736" s="3" t="s">
        <v>2969</v>
      </c>
      <c r="C2736" s="3" t="s">
        <v>2968</v>
      </c>
      <c r="D2736" s="3" t="s">
        <v>2799</v>
      </c>
      <c r="G2736" s="19">
        <v>8477</v>
      </c>
      <c r="H2736" s="19" t="s">
        <v>4566</v>
      </c>
    </row>
    <row r="2737" spans="1:8" x14ac:dyDescent="0.2">
      <c r="A2737" s="3">
        <v>8558</v>
      </c>
      <c r="B2737" s="3" t="s">
        <v>2970</v>
      </c>
      <c r="C2737" s="3" t="s">
        <v>2970</v>
      </c>
      <c r="D2737" s="3" t="s">
        <v>2799</v>
      </c>
      <c r="G2737" s="19">
        <v>8478</v>
      </c>
      <c r="H2737" s="19" t="s">
        <v>4566</v>
      </c>
    </row>
    <row r="2738" spans="1:8" x14ac:dyDescent="0.2">
      <c r="A2738" s="3">
        <v>8268</v>
      </c>
      <c r="B2738" s="3" t="s">
        <v>2971</v>
      </c>
      <c r="C2738" s="3" t="s">
        <v>2972</v>
      </c>
      <c r="D2738" s="3" t="s">
        <v>2799</v>
      </c>
      <c r="G2738" s="19">
        <v>8479</v>
      </c>
      <c r="H2738" s="19" t="s">
        <v>4566</v>
      </c>
    </row>
    <row r="2739" spans="1:8" x14ac:dyDescent="0.2">
      <c r="A2739" s="3">
        <v>8268</v>
      </c>
      <c r="B2739" s="3" t="s">
        <v>2972</v>
      </c>
      <c r="C2739" s="3" t="s">
        <v>2972</v>
      </c>
      <c r="D2739" s="3" t="s">
        <v>2799</v>
      </c>
      <c r="G2739" s="19">
        <v>8482</v>
      </c>
      <c r="H2739" s="19" t="s">
        <v>4550</v>
      </c>
    </row>
    <row r="2740" spans="1:8" x14ac:dyDescent="0.2">
      <c r="A2740" s="3">
        <v>8269</v>
      </c>
      <c r="B2740" s="3" t="s">
        <v>2973</v>
      </c>
      <c r="C2740" s="3" t="s">
        <v>2972</v>
      </c>
      <c r="D2740" s="3" t="s">
        <v>2799</v>
      </c>
      <c r="G2740" s="19">
        <v>8483</v>
      </c>
      <c r="H2740" s="19" t="s">
        <v>4551</v>
      </c>
    </row>
    <row r="2741" spans="1:8" x14ac:dyDescent="0.2">
      <c r="A2741" s="3">
        <v>8266</v>
      </c>
      <c r="B2741" s="3" t="s">
        <v>2974</v>
      </c>
      <c r="C2741" s="3" t="s">
        <v>2974</v>
      </c>
      <c r="D2741" s="3" t="s">
        <v>2799</v>
      </c>
      <c r="G2741" s="19">
        <v>8484</v>
      </c>
      <c r="H2741" s="19" t="s">
        <v>4551</v>
      </c>
    </row>
    <row r="2742" spans="1:8" x14ac:dyDescent="0.2">
      <c r="A2742" s="3">
        <v>8259</v>
      </c>
      <c r="B2742" s="3" t="s">
        <v>2975</v>
      </c>
      <c r="C2742" s="3" t="s">
        <v>2976</v>
      </c>
      <c r="D2742" s="3" t="s">
        <v>2799</v>
      </c>
      <c r="G2742" s="19">
        <v>8486</v>
      </c>
      <c r="H2742" s="19" t="s">
        <v>4551</v>
      </c>
    </row>
    <row r="2743" spans="1:8" x14ac:dyDescent="0.2">
      <c r="A2743" s="3">
        <v>8259</v>
      </c>
      <c r="B2743" s="3" t="s">
        <v>2977</v>
      </c>
      <c r="C2743" s="3" t="s">
        <v>2976</v>
      </c>
      <c r="D2743" s="3" t="s">
        <v>2799</v>
      </c>
      <c r="G2743" s="19">
        <v>8487</v>
      </c>
      <c r="H2743" s="19" t="s">
        <v>4551</v>
      </c>
    </row>
    <row r="2744" spans="1:8" x14ac:dyDescent="0.2">
      <c r="A2744" s="3">
        <v>8259</v>
      </c>
      <c r="B2744" s="3" t="s">
        <v>2978</v>
      </c>
      <c r="C2744" s="3" t="s">
        <v>2976</v>
      </c>
      <c r="D2744" s="3" t="s">
        <v>2799</v>
      </c>
      <c r="G2744" s="19">
        <v>8488</v>
      </c>
      <c r="H2744" s="19" t="s">
        <v>4551</v>
      </c>
    </row>
    <row r="2745" spans="1:8" x14ac:dyDescent="0.2">
      <c r="A2745" s="3">
        <v>8259</v>
      </c>
      <c r="B2745" s="3" t="s">
        <v>2976</v>
      </c>
      <c r="C2745" s="3" t="s">
        <v>2976</v>
      </c>
      <c r="D2745" s="3" t="s">
        <v>2799</v>
      </c>
      <c r="G2745" s="19">
        <v>8489</v>
      </c>
      <c r="H2745" s="19" t="s">
        <v>4551</v>
      </c>
    </row>
    <row r="2746" spans="1:8" x14ac:dyDescent="0.2">
      <c r="A2746" s="3">
        <v>8514</v>
      </c>
      <c r="B2746" s="3" t="s">
        <v>2979</v>
      </c>
      <c r="C2746" s="3" t="s">
        <v>2979</v>
      </c>
      <c r="D2746" s="3" t="s">
        <v>2799</v>
      </c>
      <c r="G2746" s="19">
        <v>8492</v>
      </c>
      <c r="H2746" s="19" t="s">
        <v>4551</v>
      </c>
    </row>
    <row r="2747" spans="1:8" x14ac:dyDescent="0.2">
      <c r="A2747" s="3">
        <v>8572</v>
      </c>
      <c r="B2747" s="3" t="s">
        <v>2980</v>
      </c>
      <c r="C2747" s="3" t="s">
        <v>2981</v>
      </c>
      <c r="D2747" s="3" t="s">
        <v>2799</v>
      </c>
      <c r="G2747" s="19">
        <v>8493</v>
      </c>
      <c r="H2747" s="19" t="s">
        <v>4551</v>
      </c>
    </row>
    <row r="2748" spans="1:8" x14ac:dyDescent="0.2">
      <c r="A2748" s="3">
        <v>8572</v>
      </c>
      <c r="B2748" s="3" t="s">
        <v>2980</v>
      </c>
      <c r="C2748" s="3" t="s">
        <v>2981</v>
      </c>
      <c r="D2748" s="3" t="s">
        <v>2799</v>
      </c>
      <c r="G2748" s="19">
        <v>8494</v>
      </c>
      <c r="H2748" s="19" t="s">
        <v>4551</v>
      </c>
    </row>
    <row r="2749" spans="1:8" x14ac:dyDescent="0.2">
      <c r="A2749" s="3">
        <v>8572</v>
      </c>
      <c r="B2749" s="3" t="s">
        <v>2982</v>
      </c>
      <c r="C2749" s="3" t="s">
        <v>2981</v>
      </c>
      <c r="D2749" s="3" t="s">
        <v>2799</v>
      </c>
      <c r="G2749" s="19">
        <v>8495</v>
      </c>
      <c r="H2749" s="19" t="s">
        <v>4551</v>
      </c>
    </row>
    <row r="2750" spans="1:8" x14ac:dyDescent="0.2">
      <c r="A2750" s="3">
        <v>8572</v>
      </c>
      <c r="B2750" s="3" t="s">
        <v>2983</v>
      </c>
      <c r="C2750" s="3" t="s">
        <v>2981</v>
      </c>
      <c r="D2750" s="3" t="s">
        <v>2799</v>
      </c>
      <c r="G2750" s="19">
        <v>8496</v>
      </c>
      <c r="H2750" s="19" t="s">
        <v>4551</v>
      </c>
    </row>
    <row r="2751" spans="1:8" x14ac:dyDescent="0.2">
      <c r="A2751" s="3">
        <v>8572</v>
      </c>
      <c r="B2751" s="3" t="s">
        <v>2984</v>
      </c>
      <c r="C2751" s="3" t="s">
        <v>2981</v>
      </c>
      <c r="D2751" s="3" t="s">
        <v>2799</v>
      </c>
      <c r="G2751" s="19">
        <v>8497</v>
      </c>
      <c r="H2751" s="19" t="s">
        <v>4551</v>
      </c>
    </row>
    <row r="2752" spans="1:8" x14ac:dyDescent="0.2">
      <c r="A2752" s="3">
        <v>8576</v>
      </c>
      <c r="B2752" s="3" t="s">
        <v>2985</v>
      </c>
      <c r="C2752" s="3" t="s">
        <v>2981</v>
      </c>
      <c r="D2752" s="3" t="s">
        <v>2799</v>
      </c>
      <c r="G2752" s="19">
        <v>8498</v>
      </c>
      <c r="H2752" s="19" t="s">
        <v>4551</v>
      </c>
    </row>
    <row r="2753" spans="1:8" x14ac:dyDescent="0.2">
      <c r="A2753" s="3">
        <v>8585</v>
      </c>
      <c r="B2753" s="3" t="s">
        <v>2986</v>
      </c>
      <c r="C2753" s="3" t="s">
        <v>2987</v>
      </c>
      <c r="D2753" s="3" t="s">
        <v>2799</v>
      </c>
      <c r="G2753" s="19">
        <v>8499</v>
      </c>
      <c r="H2753" s="19" t="s">
        <v>4551</v>
      </c>
    </row>
    <row r="2754" spans="1:8" x14ac:dyDescent="0.2">
      <c r="A2754" s="3">
        <v>8585</v>
      </c>
      <c r="B2754" s="3" t="s">
        <v>2988</v>
      </c>
      <c r="C2754" s="3" t="s">
        <v>2987</v>
      </c>
      <c r="D2754" s="3" t="s">
        <v>2799</v>
      </c>
      <c r="G2754" s="19">
        <v>8500</v>
      </c>
      <c r="H2754" s="19" t="s">
        <v>4566</v>
      </c>
    </row>
    <row r="2755" spans="1:8" x14ac:dyDescent="0.2">
      <c r="A2755" s="3">
        <v>8585</v>
      </c>
      <c r="B2755" s="3" t="s">
        <v>2987</v>
      </c>
      <c r="C2755" s="3" t="s">
        <v>2987</v>
      </c>
      <c r="D2755" s="3" t="s">
        <v>2799</v>
      </c>
      <c r="G2755" s="19">
        <v>8505</v>
      </c>
      <c r="H2755" s="19" t="s">
        <v>4567</v>
      </c>
    </row>
    <row r="2756" spans="1:8" x14ac:dyDescent="0.2">
      <c r="A2756" s="3">
        <v>8585</v>
      </c>
      <c r="B2756" s="3" t="s">
        <v>2989</v>
      </c>
      <c r="C2756" s="3" t="s">
        <v>2987</v>
      </c>
      <c r="D2756" s="3" t="s">
        <v>2799</v>
      </c>
      <c r="G2756" s="19">
        <v>8506</v>
      </c>
      <c r="H2756" s="19" t="s">
        <v>4566</v>
      </c>
    </row>
    <row r="2757" spans="1:8" x14ac:dyDescent="0.2">
      <c r="A2757" s="3">
        <v>8586</v>
      </c>
      <c r="B2757" s="3" t="s">
        <v>2990</v>
      </c>
      <c r="C2757" s="3" t="s">
        <v>2987</v>
      </c>
      <c r="D2757" s="3" t="s">
        <v>2799</v>
      </c>
      <c r="G2757" s="19">
        <v>8507</v>
      </c>
      <c r="H2757" s="19" t="s">
        <v>4567</v>
      </c>
    </row>
    <row r="2758" spans="1:8" x14ac:dyDescent="0.2">
      <c r="A2758" s="3">
        <v>8586</v>
      </c>
      <c r="B2758" s="3" t="s">
        <v>2991</v>
      </c>
      <c r="C2758" s="3" t="s">
        <v>2987</v>
      </c>
      <c r="D2758" s="3" t="s">
        <v>2799</v>
      </c>
      <c r="G2758" s="19">
        <v>8508</v>
      </c>
      <c r="H2758" s="19" t="s">
        <v>4567</v>
      </c>
    </row>
    <row r="2759" spans="1:8" x14ac:dyDescent="0.2">
      <c r="A2759" s="3">
        <v>8575</v>
      </c>
      <c r="B2759" s="3" t="s">
        <v>2992</v>
      </c>
      <c r="C2759" s="3" t="s">
        <v>2993</v>
      </c>
      <c r="D2759" s="3" t="s">
        <v>2799</v>
      </c>
      <c r="G2759" s="19">
        <v>8512</v>
      </c>
      <c r="H2759" s="19" t="s">
        <v>4567</v>
      </c>
    </row>
    <row r="2760" spans="1:8" x14ac:dyDescent="0.2">
      <c r="A2760" s="3">
        <v>8575</v>
      </c>
      <c r="B2760" s="3" t="s">
        <v>2994</v>
      </c>
      <c r="C2760" s="3" t="s">
        <v>2993</v>
      </c>
      <c r="D2760" s="3" t="s">
        <v>2799</v>
      </c>
      <c r="G2760" s="19">
        <v>8514</v>
      </c>
      <c r="H2760" s="19" t="s">
        <v>4567</v>
      </c>
    </row>
    <row r="2761" spans="1:8" x14ac:dyDescent="0.2">
      <c r="A2761" s="3">
        <v>8584</v>
      </c>
      <c r="B2761" s="3" t="s">
        <v>2995</v>
      </c>
      <c r="C2761" s="3" t="s">
        <v>2993</v>
      </c>
      <c r="D2761" s="3" t="s">
        <v>2799</v>
      </c>
      <c r="G2761" s="19">
        <v>8522</v>
      </c>
      <c r="H2761" s="19" t="s">
        <v>4550</v>
      </c>
    </row>
    <row r="2762" spans="1:8" x14ac:dyDescent="0.2">
      <c r="A2762" s="3">
        <v>8584</v>
      </c>
      <c r="B2762" s="3" t="s">
        <v>2996</v>
      </c>
      <c r="C2762" s="3" t="s">
        <v>2993</v>
      </c>
      <c r="D2762" s="3" t="s">
        <v>2799</v>
      </c>
      <c r="G2762" s="19">
        <v>8523</v>
      </c>
      <c r="H2762" s="19" t="s">
        <v>4550</v>
      </c>
    </row>
    <row r="2763" spans="1:8" x14ac:dyDescent="0.2">
      <c r="A2763" s="3">
        <v>9503</v>
      </c>
      <c r="B2763" s="3" t="s">
        <v>2997</v>
      </c>
      <c r="C2763" s="3" t="s">
        <v>2998</v>
      </c>
      <c r="D2763" s="3" t="s">
        <v>2799</v>
      </c>
      <c r="G2763" s="19">
        <v>8524</v>
      </c>
      <c r="H2763" s="19" t="s">
        <v>4566</v>
      </c>
    </row>
    <row r="2764" spans="1:8" x14ac:dyDescent="0.2">
      <c r="A2764" s="3">
        <v>9503</v>
      </c>
      <c r="B2764" s="3" t="s">
        <v>2999</v>
      </c>
      <c r="C2764" s="3" t="s">
        <v>2998</v>
      </c>
      <c r="D2764" s="3" t="s">
        <v>2799</v>
      </c>
      <c r="G2764" s="19">
        <v>8525</v>
      </c>
      <c r="H2764" s="19" t="s">
        <v>4566</v>
      </c>
    </row>
    <row r="2765" spans="1:8" x14ac:dyDescent="0.2">
      <c r="A2765" s="3">
        <v>9504</v>
      </c>
      <c r="B2765" s="3" t="s">
        <v>3000</v>
      </c>
      <c r="C2765" s="3" t="s">
        <v>2998</v>
      </c>
      <c r="D2765" s="3" t="s">
        <v>2799</v>
      </c>
      <c r="G2765" s="19">
        <v>8526</v>
      </c>
      <c r="H2765" s="19" t="s">
        <v>4566</v>
      </c>
    </row>
    <row r="2766" spans="1:8" x14ac:dyDescent="0.2">
      <c r="A2766" s="3">
        <v>9517</v>
      </c>
      <c r="B2766" s="3" t="s">
        <v>3001</v>
      </c>
      <c r="C2766" s="3" t="s">
        <v>2998</v>
      </c>
      <c r="D2766" s="3" t="s">
        <v>2799</v>
      </c>
      <c r="G2766" s="19">
        <v>8532</v>
      </c>
      <c r="H2766" s="19" t="s">
        <v>4566</v>
      </c>
    </row>
    <row r="2767" spans="1:8" x14ac:dyDescent="0.2">
      <c r="A2767" s="3">
        <v>9565</v>
      </c>
      <c r="B2767" s="3" t="s">
        <v>2998</v>
      </c>
      <c r="C2767" s="3" t="s">
        <v>2998</v>
      </c>
      <c r="D2767" s="3" t="s">
        <v>2799</v>
      </c>
      <c r="G2767" s="19">
        <v>8535</v>
      </c>
      <c r="H2767" s="19" t="s">
        <v>4566</v>
      </c>
    </row>
    <row r="2768" spans="1:8" x14ac:dyDescent="0.2">
      <c r="A2768" s="3">
        <v>9565</v>
      </c>
      <c r="B2768" s="3" t="s">
        <v>3002</v>
      </c>
      <c r="C2768" s="3" t="s">
        <v>2998</v>
      </c>
      <c r="D2768" s="3" t="s">
        <v>2799</v>
      </c>
      <c r="G2768" s="19">
        <v>8536</v>
      </c>
      <c r="H2768" s="19" t="s">
        <v>4566</v>
      </c>
    </row>
    <row r="2769" spans="1:8" x14ac:dyDescent="0.2">
      <c r="A2769" s="3">
        <v>9565</v>
      </c>
      <c r="B2769" s="3" t="s">
        <v>3003</v>
      </c>
      <c r="C2769" s="3" t="s">
        <v>2998</v>
      </c>
      <c r="D2769" s="3" t="s">
        <v>2799</v>
      </c>
      <c r="G2769" s="19">
        <v>8537</v>
      </c>
      <c r="H2769" s="19" t="s">
        <v>4566</v>
      </c>
    </row>
    <row r="2770" spans="1:8" x14ac:dyDescent="0.2">
      <c r="A2770" s="3">
        <v>9565</v>
      </c>
      <c r="B2770" s="3" t="s">
        <v>3004</v>
      </c>
      <c r="C2770" s="3" t="s">
        <v>2998</v>
      </c>
      <c r="D2770" s="3" t="s">
        <v>2799</v>
      </c>
      <c r="G2770" s="19">
        <v>8542</v>
      </c>
      <c r="H2770" s="19" t="s">
        <v>4550</v>
      </c>
    </row>
    <row r="2771" spans="1:8" x14ac:dyDescent="0.2">
      <c r="A2771" s="3">
        <v>9565</v>
      </c>
      <c r="B2771" s="3" t="s">
        <v>3005</v>
      </c>
      <c r="C2771" s="3" t="s">
        <v>2998</v>
      </c>
      <c r="D2771" s="3" t="s">
        <v>2799</v>
      </c>
      <c r="G2771" s="19">
        <v>8543</v>
      </c>
      <c r="H2771" s="19" t="s">
        <v>4550</v>
      </c>
    </row>
    <row r="2772" spans="1:8" x14ac:dyDescent="0.2">
      <c r="A2772" s="3">
        <v>8560</v>
      </c>
      <c r="B2772" s="3" t="s">
        <v>3006</v>
      </c>
      <c r="C2772" s="3" t="s">
        <v>3006</v>
      </c>
      <c r="D2772" s="3" t="s">
        <v>2799</v>
      </c>
      <c r="G2772" s="19">
        <v>8544</v>
      </c>
      <c r="H2772" s="19" t="s">
        <v>4550</v>
      </c>
    </row>
    <row r="2773" spans="1:8" x14ac:dyDescent="0.2">
      <c r="A2773" s="3">
        <v>8561</v>
      </c>
      <c r="B2773" s="3" t="s">
        <v>3007</v>
      </c>
      <c r="C2773" s="3" t="s">
        <v>3006</v>
      </c>
      <c r="D2773" s="3" t="s">
        <v>2799</v>
      </c>
      <c r="G2773" s="19">
        <v>8545</v>
      </c>
      <c r="H2773" s="19" t="s">
        <v>4550</v>
      </c>
    </row>
    <row r="2774" spans="1:8" x14ac:dyDescent="0.2">
      <c r="A2774" s="3">
        <v>8570</v>
      </c>
      <c r="B2774" s="3" t="s">
        <v>3008</v>
      </c>
      <c r="C2774" s="3" t="s">
        <v>3008</v>
      </c>
      <c r="D2774" s="3" t="s">
        <v>2799</v>
      </c>
      <c r="G2774" s="19">
        <v>8546</v>
      </c>
      <c r="H2774" s="19" t="s">
        <v>4566</v>
      </c>
    </row>
    <row r="2775" spans="1:8" x14ac:dyDescent="0.2">
      <c r="A2775" s="3">
        <v>8554</v>
      </c>
      <c r="B2775" s="3" t="s">
        <v>3009</v>
      </c>
      <c r="C2775" s="3" t="s">
        <v>3010</v>
      </c>
      <c r="D2775" s="3" t="s">
        <v>2799</v>
      </c>
      <c r="G2775" s="19">
        <v>8547</v>
      </c>
      <c r="H2775" s="19" t="s">
        <v>4566</v>
      </c>
    </row>
    <row r="2776" spans="1:8" x14ac:dyDescent="0.2">
      <c r="A2776" s="3">
        <v>8554</v>
      </c>
      <c r="B2776" s="3" t="s">
        <v>3011</v>
      </c>
      <c r="C2776" s="3" t="s">
        <v>3010</v>
      </c>
      <c r="D2776" s="3" t="s">
        <v>2799</v>
      </c>
      <c r="G2776" s="19">
        <v>8548</v>
      </c>
      <c r="H2776" s="19" t="s">
        <v>4566</v>
      </c>
    </row>
    <row r="2777" spans="1:8" x14ac:dyDescent="0.2">
      <c r="A2777" s="3">
        <v>8556</v>
      </c>
      <c r="B2777" s="3" t="s">
        <v>3010</v>
      </c>
      <c r="C2777" s="3" t="s">
        <v>3010</v>
      </c>
      <c r="D2777" s="3" t="s">
        <v>2799</v>
      </c>
      <c r="G2777" s="19">
        <v>8552</v>
      </c>
      <c r="H2777" s="19" t="s">
        <v>4567</v>
      </c>
    </row>
    <row r="2778" spans="1:8" x14ac:dyDescent="0.2">
      <c r="A2778" s="3">
        <v>8556</v>
      </c>
      <c r="B2778" s="3" t="s">
        <v>3012</v>
      </c>
      <c r="C2778" s="3" t="s">
        <v>3010</v>
      </c>
      <c r="D2778" s="3" t="s">
        <v>2799</v>
      </c>
      <c r="G2778" s="19">
        <v>8553</v>
      </c>
      <c r="H2778" s="19" t="s">
        <v>4567</v>
      </c>
    </row>
    <row r="2779" spans="1:8" x14ac:dyDescent="0.2">
      <c r="A2779" s="3">
        <v>8556</v>
      </c>
      <c r="B2779" s="3" t="s">
        <v>3013</v>
      </c>
      <c r="C2779" s="3" t="s">
        <v>3010</v>
      </c>
      <c r="D2779" s="3" t="s">
        <v>2799</v>
      </c>
      <c r="G2779" s="19">
        <v>8554</v>
      </c>
      <c r="H2779" s="19" t="s">
        <v>4567</v>
      </c>
    </row>
    <row r="2780" spans="1:8" x14ac:dyDescent="0.2">
      <c r="A2780" s="3">
        <v>8556</v>
      </c>
      <c r="B2780" s="3" t="s">
        <v>3014</v>
      </c>
      <c r="C2780" s="3" t="s">
        <v>3010</v>
      </c>
      <c r="D2780" s="3" t="s">
        <v>2799</v>
      </c>
      <c r="G2780" s="19">
        <v>8555</v>
      </c>
      <c r="H2780" s="19" t="s">
        <v>4567</v>
      </c>
    </row>
    <row r="2781" spans="1:8" x14ac:dyDescent="0.2">
      <c r="A2781" s="3">
        <v>8564</v>
      </c>
      <c r="B2781" s="3" t="s">
        <v>3015</v>
      </c>
      <c r="C2781" s="3" t="s">
        <v>3010</v>
      </c>
      <c r="D2781" s="3" t="s">
        <v>2799</v>
      </c>
      <c r="G2781" s="19">
        <v>8556</v>
      </c>
      <c r="H2781" s="19" t="s">
        <v>4567</v>
      </c>
    </row>
    <row r="2782" spans="1:8" x14ac:dyDescent="0.2">
      <c r="A2782" s="3">
        <v>6517</v>
      </c>
      <c r="B2782" s="3" t="s">
        <v>3016</v>
      </c>
      <c r="C2782" s="3" t="s">
        <v>3017</v>
      </c>
      <c r="D2782" s="3" t="s">
        <v>3018</v>
      </c>
      <c r="G2782" s="19">
        <v>8558</v>
      </c>
      <c r="H2782" s="19" t="s">
        <v>4567</v>
      </c>
    </row>
    <row r="2783" spans="1:8" x14ac:dyDescent="0.2">
      <c r="A2783" s="3">
        <v>6532</v>
      </c>
      <c r="B2783" s="3" t="s">
        <v>3019</v>
      </c>
      <c r="C2783" s="3" t="s">
        <v>3017</v>
      </c>
      <c r="D2783" s="3" t="s">
        <v>3018</v>
      </c>
      <c r="G2783" s="19">
        <v>8560</v>
      </c>
      <c r="H2783" s="19" t="s">
        <v>4567</v>
      </c>
    </row>
    <row r="2784" spans="1:8" x14ac:dyDescent="0.2">
      <c r="A2784" s="3">
        <v>6500</v>
      </c>
      <c r="B2784" s="3" t="s">
        <v>3020</v>
      </c>
      <c r="C2784" s="3" t="s">
        <v>3020</v>
      </c>
      <c r="D2784" s="3" t="s">
        <v>3018</v>
      </c>
      <c r="G2784" s="19">
        <v>8561</v>
      </c>
      <c r="H2784" s="19" t="s">
        <v>4567</v>
      </c>
    </row>
    <row r="2785" spans="1:8" x14ac:dyDescent="0.2">
      <c r="A2785" s="3">
        <v>6503</v>
      </c>
      <c r="B2785" s="3" t="s">
        <v>3020</v>
      </c>
      <c r="C2785" s="3" t="s">
        <v>3020</v>
      </c>
      <c r="D2785" s="3" t="s">
        <v>3018</v>
      </c>
      <c r="G2785" s="19">
        <v>8564</v>
      </c>
      <c r="H2785" s="19" t="s">
        <v>4567</v>
      </c>
    </row>
    <row r="2786" spans="1:8" x14ac:dyDescent="0.2">
      <c r="A2786" s="3">
        <v>6512</v>
      </c>
      <c r="B2786" s="3" t="s">
        <v>3021</v>
      </c>
      <c r="C2786" s="3" t="s">
        <v>3020</v>
      </c>
      <c r="D2786" s="3" t="s">
        <v>3018</v>
      </c>
      <c r="G2786" s="19">
        <v>8565</v>
      </c>
      <c r="H2786" s="19" t="s">
        <v>4567</v>
      </c>
    </row>
    <row r="2787" spans="1:8" x14ac:dyDescent="0.2">
      <c r="A2787" s="3">
        <v>6513</v>
      </c>
      <c r="B2787" s="3" t="s">
        <v>3022</v>
      </c>
      <c r="C2787" s="3" t="s">
        <v>3020</v>
      </c>
      <c r="D2787" s="3" t="s">
        <v>3018</v>
      </c>
      <c r="G2787" s="19">
        <v>8566</v>
      </c>
      <c r="H2787" s="19" t="s">
        <v>4567</v>
      </c>
    </row>
    <row r="2788" spans="1:8" x14ac:dyDescent="0.2">
      <c r="A2788" s="3">
        <v>6514</v>
      </c>
      <c r="B2788" s="3" t="s">
        <v>3023</v>
      </c>
      <c r="C2788" s="3" t="s">
        <v>3020</v>
      </c>
      <c r="D2788" s="3" t="s">
        <v>3018</v>
      </c>
      <c r="G2788" s="19">
        <v>8570</v>
      </c>
      <c r="H2788" s="19" t="s">
        <v>4567</v>
      </c>
    </row>
    <row r="2789" spans="1:8" x14ac:dyDescent="0.2">
      <c r="A2789" s="3">
        <v>6515</v>
      </c>
      <c r="B2789" s="3" t="s">
        <v>3024</v>
      </c>
      <c r="C2789" s="3" t="s">
        <v>3020</v>
      </c>
      <c r="D2789" s="3" t="s">
        <v>3018</v>
      </c>
      <c r="G2789" s="19">
        <v>8572</v>
      </c>
      <c r="H2789" s="19" t="s">
        <v>4567</v>
      </c>
    </row>
    <row r="2790" spans="1:8" x14ac:dyDescent="0.2">
      <c r="A2790" s="3">
        <v>6518</v>
      </c>
      <c r="B2790" s="3" t="s">
        <v>3025</v>
      </c>
      <c r="C2790" s="3" t="s">
        <v>3020</v>
      </c>
      <c r="D2790" s="3" t="s">
        <v>3018</v>
      </c>
      <c r="G2790" s="19">
        <v>8573</v>
      </c>
      <c r="H2790" s="19" t="s">
        <v>4567</v>
      </c>
    </row>
    <row r="2791" spans="1:8" x14ac:dyDescent="0.2">
      <c r="A2791" s="3">
        <v>6523</v>
      </c>
      <c r="B2791" s="3" t="s">
        <v>3026</v>
      </c>
      <c r="C2791" s="3" t="s">
        <v>3020</v>
      </c>
      <c r="D2791" s="3" t="s">
        <v>3018</v>
      </c>
      <c r="G2791" s="19">
        <v>8574</v>
      </c>
      <c r="H2791" s="19" t="s">
        <v>4567</v>
      </c>
    </row>
    <row r="2792" spans="1:8" x14ac:dyDescent="0.2">
      <c r="A2792" s="3">
        <v>6524</v>
      </c>
      <c r="B2792" s="3" t="s">
        <v>3027</v>
      </c>
      <c r="C2792" s="3" t="s">
        <v>3020</v>
      </c>
      <c r="D2792" s="3" t="s">
        <v>3018</v>
      </c>
      <c r="G2792" s="19">
        <v>8575</v>
      </c>
      <c r="H2792" s="19" t="s">
        <v>4567</v>
      </c>
    </row>
    <row r="2793" spans="1:8" x14ac:dyDescent="0.2">
      <c r="A2793" s="3">
        <v>6525</v>
      </c>
      <c r="B2793" s="3" t="s">
        <v>3028</v>
      </c>
      <c r="C2793" s="3" t="s">
        <v>3020</v>
      </c>
      <c r="D2793" s="3" t="s">
        <v>3018</v>
      </c>
      <c r="G2793" s="19">
        <v>8576</v>
      </c>
      <c r="H2793" s="19" t="s">
        <v>4567</v>
      </c>
    </row>
    <row r="2794" spans="1:8" x14ac:dyDescent="0.2">
      <c r="A2794" s="3">
        <v>6528</v>
      </c>
      <c r="B2794" s="3" t="s">
        <v>3029</v>
      </c>
      <c r="C2794" s="3" t="s">
        <v>3020</v>
      </c>
      <c r="D2794" s="3" t="s">
        <v>3018</v>
      </c>
      <c r="G2794" s="19">
        <v>8577</v>
      </c>
      <c r="H2794" s="19" t="s">
        <v>4567</v>
      </c>
    </row>
    <row r="2795" spans="1:8" x14ac:dyDescent="0.2">
      <c r="A2795" s="3">
        <v>6582</v>
      </c>
      <c r="B2795" s="3" t="s">
        <v>3030</v>
      </c>
      <c r="C2795" s="3" t="s">
        <v>3020</v>
      </c>
      <c r="D2795" s="3" t="s">
        <v>3018</v>
      </c>
      <c r="G2795" s="19">
        <v>8580</v>
      </c>
      <c r="H2795" s="19" t="s">
        <v>4567</v>
      </c>
    </row>
    <row r="2796" spans="1:8" x14ac:dyDescent="0.2">
      <c r="A2796" s="3">
        <v>6583</v>
      </c>
      <c r="B2796" s="3" t="s">
        <v>3031</v>
      </c>
      <c r="C2796" s="3" t="s">
        <v>3020</v>
      </c>
      <c r="D2796" s="3" t="s">
        <v>3018</v>
      </c>
      <c r="G2796" s="19">
        <v>8581</v>
      </c>
      <c r="H2796" s="19" t="s">
        <v>4567</v>
      </c>
    </row>
    <row r="2797" spans="1:8" x14ac:dyDescent="0.2">
      <c r="A2797" s="3">
        <v>6584</v>
      </c>
      <c r="B2797" s="3" t="s">
        <v>3032</v>
      </c>
      <c r="C2797" s="3" t="s">
        <v>3020</v>
      </c>
      <c r="D2797" s="3" t="s">
        <v>3018</v>
      </c>
      <c r="G2797" s="19">
        <v>8582</v>
      </c>
      <c r="H2797" s="19" t="s">
        <v>4567</v>
      </c>
    </row>
    <row r="2798" spans="1:8" x14ac:dyDescent="0.2">
      <c r="A2798" s="3">
        <v>6702</v>
      </c>
      <c r="B2798" s="3" t="s">
        <v>3033</v>
      </c>
      <c r="C2798" s="3" t="s">
        <v>3020</v>
      </c>
      <c r="D2798" s="3" t="s">
        <v>3018</v>
      </c>
      <c r="G2798" s="19">
        <v>8583</v>
      </c>
      <c r="H2798" s="19" t="s">
        <v>4567</v>
      </c>
    </row>
    <row r="2799" spans="1:8" x14ac:dyDescent="0.2">
      <c r="A2799" s="3">
        <v>6593</v>
      </c>
      <c r="B2799" s="3" t="s">
        <v>3034</v>
      </c>
      <c r="C2799" s="3" t="s">
        <v>3034</v>
      </c>
      <c r="D2799" s="3" t="s">
        <v>3018</v>
      </c>
      <c r="G2799" s="19">
        <v>8584</v>
      </c>
      <c r="H2799" s="19" t="s">
        <v>4567</v>
      </c>
    </row>
    <row r="2800" spans="1:8" x14ac:dyDescent="0.2">
      <c r="A2800" s="3">
        <v>6599</v>
      </c>
      <c r="B2800" s="3" t="s">
        <v>3035</v>
      </c>
      <c r="C2800" s="3" t="s">
        <v>3034</v>
      </c>
      <c r="D2800" s="3" t="s">
        <v>3018</v>
      </c>
      <c r="G2800" s="19">
        <v>8585</v>
      </c>
      <c r="H2800" s="19" t="s">
        <v>4567</v>
      </c>
    </row>
    <row r="2801" spans="1:8" x14ac:dyDescent="0.2">
      <c r="A2801" s="3">
        <v>6810</v>
      </c>
      <c r="B2801" s="3" t="s">
        <v>3036</v>
      </c>
      <c r="C2801" s="3" t="s">
        <v>3036</v>
      </c>
      <c r="D2801" s="3" t="s">
        <v>3018</v>
      </c>
      <c r="G2801" s="19">
        <v>8586</v>
      </c>
      <c r="H2801" s="19" t="s">
        <v>4567</v>
      </c>
    </row>
    <row r="2802" spans="1:8" x14ac:dyDescent="0.2">
      <c r="A2802" s="3">
        <v>6533</v>
      </c>
      <c r="B2802" s="3" t="s">
        <v>3037</v>
      </c>
      <c r="C2802" s="3" t="s">
        <v>3037</v>
      </c>
      <c r="D2802" s="3" t="s">
        <v>3018</v>
      </c>
      <c r="G2802" s="19">
        <v>8587</v>
      </c>
      <c r="H2802" s="19" t="s">
        <v>4567</v>
      </c>
    </row>
    <row r="2803" spans="1:8" x14ac:dyDescent="0.2">
      <c r="A2803" s="3">
        <v>6592</v>
      </c>
      <c r="B2803" s="3" t="s">
        <v>3038</v>
      </c>
      <c r="C2803" s="3" t="s">
        <v>3039</v>
      </c>
      <c r="D2803" s="3" t="s">
        <v>3018</v>
      </c>
      <c r="G2803" s="19">
        <v>8588</v>
      </c>
      <c r="H2803" s="19" t="s">
        <v>4567</v>
      </c>
    </row>
    <row r="2804" spans="1:8" x14ac:dyDescent="0.2">
      <c r="A2804" s="3">
        <v>6715</v>
      </c>
      <c r="B2804" s="3" t="s">
        <v>3040</v>
      </c>
      <c r="C2804" s="3" t="s">
        <v>3041</v>
      </c>
      <c r="D2804" s="3" t="s">
        <v>3018</v>
      </c>
      <c r="G2804" s="19">
        <v>8589</v>
      </c>
      <c r="H2804" s="19" t="s">
        <v>4567</v>
      </c>
    </row>
    <row r="2805" spans="1:8" x14ac:dyDescent="0.2">
      <c r="A2805" s="3">
        <v>6716</v>
      </c>
      <c r="B2805" s="3" t="s">
        <v>3041</v>
      </c>
      <c r="C2805" s="3" t="s">
        <v>3041</v>
      </c>
      <c r="D2805" s="3" t="s">
        <v>3018</v>
      </c>
      <c r="G2805" s="19">
        <v>8590</v>
      </c>
      <c r="H2805" s="19" t="s">
        <v>4567</v>
      </c>
    </row>
    <row r="2806" spans="1:8" x14ac:dyDescent="0.2">
      <c r="A2806" s="3">
        <v>6716</v>
      </c>
      <c r="B2806" s="3" t="s">
        <v>3042</v>
      </c>
      <c r="C2806" s="3" t="s">
        <v>3041</v>
      </c>
      <c r="D2806" s="3" t="s">
        <v>3018</v>
      </c>
      <c r="G2806" s="19">
        <v>8592</v>
      </c>
      <c r="H2806" s="19" t="s">
        <v>4567</v>
      </c>
    </row>
    <row r="2807" spans="1:8" x14ac:dyDescent="0.2">
      <c r="A2807" s="3">
        <v>6716</v>
      </c>
      <c r="B2807" s="3" t="s">
        <v>3043</v>
      </c>
      <c r="C2807" s="3" t="s">
        <v>3041</v>
      </c>
      <c r="D2807" s="3" t="s">
        <v>3018</v>
      </c>
      <c r="G2807" s="19">
        <v>8593</v>
      </c>
      <c r="H2807" s="19" t="s">
        <v>4567</v>
      </c>
    </row>
    <row r="2808" spans="1:8" x14ac:dyDescent="0.2">
      <c r="A2808" s="3">
        <v>6721</v>
      </c>
      <c r="B2808" s="3" t="s">
        <v>3044</v>
      </c>
      <c r="C2808" s="3" t="s">
        <v>3041</v>
      </c>
      <c r="D2808" s="3" t="s">
        <v>3018</v>
      </c>
      <c r="G2808" s="19">
        <v>8594</v>
      </c>
      <c r="H2808" s="19" t="s">
        <v>4567</v>
      </c>
    </row>
    <row r="2809" spans="1:8" x14ac:dyDescent="0.2">
      <c r="A2809" s="3">
        <v>6722</v>
      </c>
      <c r="B2809" s="3" t="s">
        <v>3045</v>
      </c>
      <c r="C2809" s="3" t="s">
        <v>3041</v>
      </c>
      <c r="D2809" s="3" t="s">
        <v>3018</v>
      </c>
      <c r="G2809" s="19">
        <v>8595</v>
      </c>
      <c r="H2809" s="19" t="s">
        <v>4567</v>
      </c>
    </row>
    <row r="2810" spans="1:8" x14ac:dyDescent="0.2">
      <c r="A2810" s="3">
        <v>6723</v>
      </c>
      <c r="B2810" s="3" t="s">
        <v>3046</v>
      </c>
      <c r="C2810" s="3" t="s">
        <v>3041</v>
      </c>
      <c r="D2810" s="3" t="s">
        <v>3018</v>
      </c>
      <c r="G2810" s="19">
        <v>8596</v>
      </c>
      <c r="H2810" s="19" t="s">
        <v>4567</v>
      </c>
    </row>
    <row r="2811" spans="1:8" x14ac:dyDescent="0.2">
      <c r="A2811" s="3">
        <v>6723</v>
      </c>
      <c r="B2811" s="3" t="s">
        <v>3047</v>
      </c>
      <c r="C2811" s="3" t="s">
        <v>3041</v>
      </c>
      <c r="D2811" s="3" t="s">
        <v>3018</v>
      </c>
      <c r="G2811" s="19">
        <v>8597</v>
      </c>
      <c r="H2811" s="19" t="s">
        <v>4567</v>
      </c>
    </row>
    <row r="2812" spans="1:8" x14ac:dyDescent="0.2">
      <c r="A2812" s="3">
        <v>6723</v>
      </c>
      <c r="B2812" s="3" t="s">
        <v>3048</v>
      </c>
      <c r="C2812" s="3" t="s">
        <v>3041</v>
      </c>
      <c r="D2812" s="3" t="s">
        <v>3018</v>
      </c>
      <c r="G2812" s="19">
        <v>8598</v>
      </c>
      <c r="H2812" s="19" t="s">
        <v>4567</v>
      </c>
    </row>
    <row r="2813" spans="1:8" x14ac:dyDescent="0.2">
      <c r="A2813" s="3">
        <v>6724</v>
      </c>
      <c r="B2813" s="3" t="s">
        <v>3049</v>
      </c>
      <c r="C2813" s="3" t="s">
        <v>3041</v>
      </c>
      <c r="D2813" s="3" t="s">
        <v>3018</v>
      </c>
      <c r="G2813" s="19">
        <v>8599</v>
      </c>
      <c r="H2813" s="19" t="s">
        <v>4567</v>
      </c>
    </row>
    <row r="2814" spans="1:8" x14ac:dyDescent="0.2">
      <c r="A2814" s="3">
        <v>6724</v>
      </c>
      <c r="B2814" s="3" t="s">
        <v>3050</v>
      </c>
      <c r="C2814" s="3" t="s">
        <v>3041</v>
      </c>
      <c r="D2814" s="3" t="s">
        <v>3018</v>
      </c>
      <c r="G2814" s="19">
        <v>8600</v>
      </c>
      <c r="H2814" s="19" t="s">
        <v>4551</v>
      </c>
    </row>
    <row r="2815" spans="1:8" x14ac:dyDescent="0.2">
      <c r="A2815" s="3">
        <v>6717</v>
      </c>
      <c r="B2815" s="3" t="s">
        <v>3051</v>
      </c>
      <c r="C2815" s="3" t="s">
        <v>3052</v>
      </c>
      <c r="D2815" s="3" t="s">
        <v>3018</v>
      </c>
      <c r="G2815" s="19">
        <v>8602</v>
      </c>
      <c r="H2815" s="19" t="s">
        <v>4551</v>
      </c>
    </row>
    <row r="2816" spans="1:8" x14ac:dyDescent="0.2">
      <c r="A2816" s="3">
        <v>6717</v>
      </c>
      <c r="B2816" s="3" t="s">
        <v>3053</v>
      </c>
      <c r="C2816" s="3" t="s">
        <v>3052</v>
      </c>
      <c r="D2816" s="3" t="s">
        <v>3018</v>
      </c>
      <c r="G2816" s="19">
        <v>8603</v>
      </c>
      <c r="H2816" s="19" t="s">
        <v>4551</v>
      </c>
    </row>
    <row r="2817" spans="1:8" x14ac:dyDescent="0.2">
      <c r="A2817" s="3">
        <v>6718</v>
      </c>
      <c r="B2817" s="3" t="s">
        <v>3054</v>
      </c>
      <c r="C2817" s="3" t="s">
        <v>3052</v>
      </c>
      <c r="D2817" s="3" t="s">
        <v>3018</v>
      </c>
      <c r="G2817" s="19">
        <v>8604</v>
      </c>
      <c r="H2817" s="19" t="s">
        <v>4551</v>
      </c>
    </row>
    <row r="2818" spans="1:8" x14ac:dyDescent="0.2">
      <c r="A2818" s="3">
        <v>6718</v>
      </c>
      <c r="B2818" s="3" t="s">
        <v>3055</v>
      </c>
      <c r="C2818" s="3" t="s">
        <v>3052</v>
      </c>
      <c r="D2818" s="3" t="s">
        <v>3018</v>
      </c>
      <c r="G2818" s="19">
        <v>8605</v>
      </c>
      <c r="H2818" s="19" t="s">
        <v>4551</v>
      </c>
    </row>
    <row r="2819" spans="1:8" x14ac:dyDescent="0.2">
      <c r="A2819" s="3">
        <v>6719</v>
      </c>
      <c r="B2819" s="3" t="s">
        <v>3056</v>
      </c>
      <c r="C2819" s="3" t="s">
        <v>3052</v>
      </c>
      <c r="D2819" s="3" t="s">
        <v>3018</v>
      </c>
      <c r="G2819" s="19">
        <v>8606</v>
      </c>
      <c r="H2819" s="19" t="s">
        <v>4551</v>
      </c>
    </row>
    <row r="2820" spans="1:8" x14ac:dyDescent="0.2">
      <c r="A2820" s="3">
        <v>6719</v>
      </c>
      <c r="B2820" s="3" t="s">
        <v>3056</v>
      </c>
      <c r="C2820" s="3" t="s">
        <v>3052</v>
      </c>
      <c r="D2820" s="3" t="s">
        <v>3018</v>
      </c>
      <c r="G2820" s="19">
        <v>8607</v>
      </c>
      <c r="H2820" s="19" t="s">
        <v>4551</v>
      </c>
    </row>
    <row r="2821" spans="1:8" x14ac:dyDescent="0.2">
      <c r="A2821" s="3">
        <v>6720</v>
      </c>
      <c r="B2821" s="3" t="s">
        <v>3057</v>
      </c>
      <c r="C2821" s="3" t="s">
        <v>3052</v>
      </c>
      <c r="D2821" s="3" t="s">
        <v>3018</v>
      </c>
      <c r="G2821" s="19">
        <v>8608</v>
      </c>
      <c r="H2821" s="19" t="s">
        <v>4551</v>
      </c>
    </row>
    <row r="2822" spans="1:8" x14ac:dyDescent="0.2">
      <c r="A2822" s="3">
        <v>6720</v>
      </c>
      <c r="B2822" s="3" t="s">
        <v>3058</v>
      </c>
      <c r="C2822" s="3" t="s">
        <v>3052</v>
      </c>
      <c r="D2822" s="3" t="s">
        <v>3018</v>
      </c>
      <c r="G2822" s="19">
        <v>8610</v>
      </c>
      <c r="H2822" s="19" t="s">
        <v>4551</v>
      </c>
    </row>
    <row r="2823" spans="1:8" x14ac:dyDescent="0.2">
      <c r="A2823" s="3">
        <v>6713</v>
      </c>
      <c r="B2823" s="3" t="s">
        <v>3059</v>
      </c>
      <c r="C2823" s="3" t="s">
        <v>3060</v>
      </c>
      <c r="D2823" s="3" t="s">
        <v>3018</v>
      </c>
      <c r="G2823" s="19">
        <v>8614</v>
      </c>
      <c r="H2823" s="19" t="s">
        <v>4551</v>
      </c>
    </row>
    <row r="2824" spans="1:8" x14ac:dyDescent="0.2">
      <c r="A2824" s="3">
        <v>6714</v>
      </c>
      <c r="B2824" s="3" t="s">
        <v>3061</v>
      </c>
      <c r="C2824" s="3" t="s">
        <v>3060</v>
      </c>
      <c r="D2824" s="3" t="s">
        <v>3018</v>
      </c>
      <c r="G2824" s="19">
        <v>8615</v>
      </c>
      <c r="H2824" s="19" t="s">
        <v>4551</v>
      </c>
    </row>
    <row r="2825" spans="1:8" x14ac:dyDescent="0.2">
      <c r="A2825" s="3">
        <v>6721</v>
      </c>
      <c r="B2825" s="3" t="s">
        <v>3062</v>
      </c>
      <c r="C2825" s="3" t="s">
        <v>3060</v>
      </c>
      <c r="D2825" s="3" t="s">
        <v>3018</v>
      </c>
      <c r="G2825" s="19">
        <v>8616</v>
      </c>
      <c r="H2825" s="19" t="s">
        <v>4551</v>
      </c>
    </row>
    <row r="2826" spans="1:8" x14ac:dyDescent="0.2">
      <c r="A2826" s="3">
        <v>6780</v>
      </c>
      <c r="B2826" s="3" t="s">
        <v>3063</v>
      </c>
      <c r="C2826" s="3" t="s">
        <v>3063</v>
      </c>
      <c r="D2826" s="3" t="s">
        <v>3018</v>
      </c>
      <c r="G2826" s="19">
        <v>8617</v>
      </c>
      <c r="H2826" s="19" t="s">
        <v>4551</v>
      </c>
    </row>
    <row r="2827" spans="1:8" x14ac:dyDescent="0.2">
      <c r="A2827" s="3">
        <v>6780</v>
      </c>
      <c r="B2827" s="3" t="s">
        <v>3064</v>
      </c>
      <c r="C2827" s="3" t="s">
        <v>3063</v>
      </c>
      <c r="D2827" s="3" t="s">
        <v>3018</v>
      </c>
      <c r="G2827" s="19">
        <v>8618</v>
      </c>
      <c r="H2827" s="19" t="s">
        <v>4551</v>
      </c>
    </row>
    <row r="2828" spans="1:8" x14ac:dyDescent="0.2">
      <c r="A2828" s="3">
        <v>6781</v>
      </c>
      <c r="B2828" s="3" t="s">
        <v>3065</v>
      </c>
      <c r="C2828" s="3" t="s">
        <v>3066</v>
      </c>
      <c r="D2828" s="3" t="s">
        <v>3018</v>
      </c>
      <c r="G2828" s="19">
        <v>8620</v>
      </c>
      <c r="H2828" s="19" t="s">
        <v>4551</v>
      </c>
    </row>
    <row r="2829" spans="1:8" x14ac:dyDescent="0.2">
      <c r="A2829" s="3">
        <v>6781</v>
      </c>
      <c r="B2829" s="3" t="s">
        <v>3066</v>
      </c>
      <c r="C2829" s="3" t="s">
        <v>3066</v>
      </c>
      <c r="D2829" s="3" t="s">
        <v>3018</v>
      </c>
      <c r="G2829" s="19">
        <v>8623</v>
      </c>
      <c r="H2829" s="19" t="s">
        <v>4551</v>
      </c>
    </row>
    <row r="2830" spans="1:8" x14ac:dyDescent="0.2">
      <c r="A2830" s="3">
        <v>6743</v>
      </c>
      <c r="B2830" s="3" t="s">
        <v>3067</v>
      </c>
      <c r="C2830" s="3" t="s">
        <v>3068</v>
      </c>
      <c r="D2830" s="3" t="s">
        <v>3018</v>
      </c>
      <c r="G2830" s="19">
        <v>8624</v>
      </c>
      <c r="H2830" s="19" t="s">
        <v>4551</v>
      </c>
    </row>
    <row r="2831" spans="1:8" x14ac:dyDescent="0.2">
      <c r="A2831" s="3">
        <v>6774</v>
      </c>
      <c r="B2831" s="3" t="s">
        <v>3069</v>
      </c>
      <c r="C2831" s="3" t="s">
        <v>3069</v>
      </c>
      <c r="D2831" s="3" t="s">
        <v>3018</v>
      </c>
      <c r="G2831" s="19">
        <v>8625</v>
      </c>
      <c r="H2831" s="19" t="s">
        <v>4551</v>
      </c>
    </row>
    <row r="2832" spans="1:8" x14ac:dyDescent="0.2">
      <c r="A2832" s="3">
        <v>6746</v>
      </c>
      <c r="B2832" s="3" t="s">
        <v>3070</v>
      </c>
      <c r="C2832" s="3" t="s">
        <v>3071</v>
      </c>
      <c r="D2832" s="3" t="s">
        <v>3018</v>
      </c>
      <c r="G2832" s="19">
        <v>8626</v>
      </c>
      <c r="H2832" s="19" t="s">
        <v>4551</v>
      </c>
    </row>
    <row r="2833" spans="1:8" x14ac:dyDescent="0.2">
      <c r="A2833" s="3">
        <v>6746</v>
      </c>
      <c r="B2833" s="3" t="s">
        <v>3072</v>
      </c>
      <c r="C2833" s="3" t="s">
        <v>3071</v>
      </c>
      <c r="D2833" s="3" t="s">
        <v>3018</v>
      </c>
      <c r="G2833" s="19">
        <v>8627</v>
      </c>
      <c r="H2833" s="19" t="s">
        <v>4551</v>
      </c>
    </row>
    <row r="2834" spans="1:8" x14ac:dyDescent="0.2">
      <c r="A2834" s="3">
        <v>6746</v>
      </c>
      <c r="B2834" s="3" t="s">
        <v>3073</v>
      </c>
      <c r="C2834" s="3" t="s">
        <v>3071</v>
      </c>
      <c r="D2834" s="3" t="s">
        <v>3018</v>
      </c>
      <c r="G2834" s="19">
        <v>8630</v>
      </c>
      <c r="H2834" s="19" t="s">
        <v>4551</v>
      </c>
    </row>
    <row r="2835" spans="1:8" x14ac:dyDescent="0.2">
      <c r="A2835" s="3">
        <v>6747</v>
      </c>
      <c r="B2835" s="3" t="s">
        <v>3074</v>
      </c>
      <c r="C2835" s="3" t="s">
        <v>3071</v>
      </c>
      <c r="D2835" s="3" t="s">
        <v>3018</v>
      </c>
      <c r="G2835" s="19">
        <v>8632</v>
      </c>
      <c r="H2835" s="19" t="s">
        <v>4551</v>
      </c>
    </row>
    <row r="2836" spans="1:8" x14ac:dyDescent="0.2">
      <c r="A2836" s="3">
        <v>6748</v>
      </c>
      <c r="B2836" s="3" t="s">
        <v>3075</v>
      </c>
      <c r="C2836" s="3" t="s">
        <v>3071</v>
      </c>
      <c r="D2836" s="3" t="s">
        <v>3018</v>
      </c>
      <c r="G2836" s="19">
        <v>8633</v>
      </c>
      <c r="H2836" s="19" t="s">
        <v>4551</v>
      </c>
    </row>
    <row r="2837" spans="1:8" x14ac:dyDescent="0.2">
      <c r="A2837" s="3">
        <v>6749</v>
      </c>
      <c r="B2837" s="3" t="s">
        <v>3076</v>
      </c>
      <c r="C2837" s="3" t="s">
        <v>3071</v>
      </c>
      <c r="D2837" s="3" t="s">
        <v>3018</v>
      </c>
      <c r="G2837" s="19">
        <v>8634</v>
      </c>
      <c r="H2837" s="19" t="s">
        <v>4551</v>
      </c>
    </row>
    <row r="2838" spans="1:8" x14ac:dyDescent="0.2">
      <c r="A2838" s="3">
        <v>6749</v>
      </c>
      <c r="B2838" s="3" t="s">
        <v>3077</v>
      </c>
      <c r="C2838" s="3" t="s">
        <v>3071</v>
      </c>
      <c r="D2838" s="3" t="s">
        <v>3018</v>
      </c>
      <c r="G2838" s="19">
        <v>8635</v>
      </c>
      <c r="H2838" s="19" t="s">
        <v>4551</v>
      </c>
    </row>
    <row r="2839" spans="1:8" x14ac:dyDescent="0.2">
      <c r="A2839" s="3">
        <v>6760</v>
      </c>
      <c r="B2839" s="3" t="s">
        <v>3071</v>
      </c>
      <c r="C2839" s="3" t="s">
        <v>3071</v>
      </c>
      <c r="D2839" s="3" t="s">
        <v>3018</v>
      </c>
      <c r="G2839" s="19">
        <v>8636</v>
      </c>
      <c r="H2839" s="19" t="s">
        <v>4551</v>
      </c>
    </row>
    <row r="2840" spans="1:8" x14ac:dyDescent="0.2">
      <c r="A2840" s="3">
        <v>6760</v>
      </c>
      <c r="B2840" s="3" t="s">
        <v>3078</v>
      </c>
      <c r="C2840" s="3" t="s">
        <v>3071</v>
      </c>
      <c r="D2840" s="3" t="s">
        <v>3018</v>
      </c>
      <c r="G2840" s="19">
        <v>8637</v>
      </c>
      <c r="H2840" s="19" t="s">
        <v>4551</v>
      </c>
    </row>
    <row r="2841" spans="1:8" x14ac:dyDescent="0.2">
      <c r="A2841" s="3">
        <v>6760</v>
      </c>
      <c r="B2841" s="3" t="s">
        <v>3079</v>
      </c>
      <c r="C2841" s="3" t="s">
        <v>3071</v>
      </c>
      <c r="D2841" s="3" t="s">
        <v>3018</v>
      </c>
      <c r="G2841" s="19">
        <v>8638</v>
      </c>
      <c r="H2841" s="19" t="s">
        <v>4551</v>
      </c>
    </row>
    <row r="2842" spans="1:8" x14ac:dyDescent="0.2">
      <c r="A2842" s="3">
        <v>6760</v>
      </c>
      <c r="B2842" s="3" t="s">
        <v>3080</v>
      </c>
      <c r="C2842" s="3" t="s">
        <v>3071</v>
      </c>
      <c r="D2842" s="3" t="s">
        <v>3018</v>
      </c>
      <c r="G2842" s="19">
        <v>8640</v>
      </c>
      <c r="H2842" s="19" t="s">
        <v>4551</v>
      </c>
    </row>
    <row r="2843" spans="1:8" x14ac:dyDescent="0.2">
      <c r="A2843" s="3">
        <v>6760</v>
      </c>
      <c r="B2843" s="3" t="s">
        <v>3081</v>
      </c>
      <c r="C2843" s="3" t="s">
        <v>3071</v>
      </c>
      <c r="D2843" s="3" t="s">
        <v>3018</v>
      </c>
      <c r="G2843" s="19">
        <v>8645</v>
      </c>
      <c r="H2843" s="19" t="s">
        <v>4551</v>
      </c>
    </row>
    <row r="2844" spans="1:8" x14ac:dyDescent="0.2">
      <c r="A2844" s="3">
        <v>6760</v>
      </c>
      <c r="B2844" s="3" t="s">
        <v>3082</v>
      </c>
      <c r="C2844" s="3" t="s">
        <v>3071</v>
      </c>
      <c r="D2844" s="3" t="s">
        <v>3018</v>
      </c>
      <c r="G2844" s="19">
        <v>8646</v>
      </c>
      <c r="H2844" s="19" t="s">
        <v>4551</v>
      </c>
    </row>
    <row r="2845" spans="1:8" x14ac:dyDescent="0.2">
      <c r="A2845" s="3">
        <v>6763</v>
      </c>
      <c r="B2845" s="3" t="s">
        <v>3083</v>
      </c>
      <c r="C2845" s="3" t="s">
        <v>3071</v>
      </c>
      <c r="D2845" s="3" t="s">
        <v>3018</v>
      </c>
      <c r="G2845" s="19">
        <v>8700</v>
      </c>
      <c r="H2845" s="19" t="s">
        <v>4551</v>
      </c>
    </row>
    <row r="2846" spans="1:8" x14ac:dyDescent="0.2">
      <c r="A2846" s="3">
        <v>6763</v>
      </c>
      <c r="B2846" s="3" t="s">
        <v>3084</v>
      </c>
      <c r="C2846" s="3" t="s">
        <v>3071</v>
      </c>
      <c r="D2846" s="3" t="s">
        <v>3018</v>
      </c>
      <c r="G2846" s="19">
        <v>8702</v>
      </c>
      <c r="H2846" s="19" t="s">
        <v>4551</v>
      </c>
    </row>
    <row r="2847" spans="1:8" x14ac:dyDescent="0.2">
      <c r="A2847" s="3">
        <v>6764</v>
      </c>
      <c r="B2847" s="3" t="s">
        <v>3085</v>
      </c>
      <c r="C2847" s="3" t="s">
        <v>3071</v>
      </c>
      <c r="D2847" s="3" t="s">
        <v>3018</v>
      </c>
      <c r="G2847" s="19">
        <v>8703</v>
      </c>
      <c r="H2847" s="19" t="s">
        <v>4551</v>
      </c>
    </row>
    <row r="2848" spans="1:8" x14ac:dyDescent="0.2">
      <c r="A2848" s="3">
        <v>6745</v>
      </c>
      <c r="B2848" s="3" t="s">
        <v>3086</v>
      </c>
      <c r="C2848" s="3" t="s">
        <v>3086</v>
      </c>
      <c r="D2848" s="3" t="s">
        <v>3018</v>
      </c>
      <c r="G2848" s="19">
        <v>8704</v>
      </c>
      <c r="H2848" s="19" t="s">
        <v>4551</v>
      </c>
    </row>
    <row r="2849" spans="1:8" x14ac:dyDescent="0.2">
      <c r="A2849" s="3">
        <v>6744</v>
      </c>
      <c r="B2849" s="3" t="s">
        <v>3087</v>
      </c>
      <c r="C2849" s="3" t="s">
        <v>3087</v>
      </c>
      <c r="D2849" s="3" t="s">
        <v>3018</v>
      </c>
      <c r="G2849" s="19">
        <v>8706</v>
      </c>
      <c r="H2849" s="19" t="s">
        <v>4551</v>
      </c>
    </row>
    <row r="2850" spans="1:8" x14ac:dyDescent="0.2">
      <c r="A2850" s="3">
        <v>6742</v>
      </c>
      <c r="B2850" s="3" t="s">
        <v>3088</v>
      </c>
      <c r="C2850" s="3" t="s">
        <v>3088</v>
      </c>
      <c r="D2850" s="3" t="s">
        <v>3018</v>
      </c>
      <c r="G2850" s="19">
        <v>8707</v>
      </c>
      <c r="H2850" s="19" t="s">
        <v>4551</v>
      </c>
    </row>
    <row r="2851" spans="1:8" x14ac:dyDescent="0.2">
      <c r="A2851" s="3">
        <v>6772</v>
      </c>
      <c r="B2851" s="3" t="s">
        <v>3089</v>
      </c>
      <c r="C2851" s="3" t="s">
        <v>3090</v>
      </c>
      <c r="D2851" s="3" t="s">
        <v>3018</v>
      </c>
      <c r="G2851" s="19">
        <v>8708</v>
      </c>
      <c r="H2851" s="19" t="s">
        <v>4551</v>
      </c>
    </row>
    <row r="2852" spans="1:8" x14ac:dyDescent="0.2">
      <c r="A2852" s="3">
        <v>6773</v>
      </c>
      <c r="B2852" s="3" t="s">
        <v>3090</v>
      </c>
      <c r="C2852" s="3" t="s">
        <v>3090</v>
      </c>
      <c r="D2852" s="3" t="s">
        <v>3018</v>
      </c>
      <c r="G2852" s="19">
        <v>8712</v>
      </c>
      <c r="H2852" s="19" t="s">
        <v>4551</v>
      </c>
    </row>
    <row r="2853" spans="1:8" x14ac:dyDescent="0.2">
      <c r="A2853" s="3">
        <v>6775</v>
      </c>
      <c r="B2853" s="3" t="s">
        <v>3091</v>
      </c>
      <c r="C2853" s="3" t="s">
        <v>3092</v>
      </c>
      <c r="D2853" s="3" t="s">
        <v>3018</v>
      </c>
      <c r="G2853" s="19">
        <v>8713</v>
      </c>
      <c r="H2853" s="19" t="s">
        <v>4551</v>
      </c>
    </row>
    <row r="2854" spans="1:8" x14ac:dyDescent="0.2">
      <c r="A2854" s="3">
        <v>6776</v>
      </c>
      <c r="B2854" s="3" t="s">
        <v>3093</v>
      </c>
      <c r="C2854" s="3" t="s">
        <v>3092</v>
      </c>
      <c r="D2854" s="3" t="s">
        <v>3018</v>
      </c>
      <c r="G2854" s="19">
        <v>8714</v>
      </c>
      <c r="H2854" s="19" t="s">
        <v>4551</v>
      </c>
    </row>
    <row r="2855" spans="1:8" x14ac:dyDescent="0.2">
      <c r="A2855" s="3">
        <v>6777</v>
      </c>
      <c r="B2855" s="3" t="s">
        <v>3092</v>
      </c>
      <c r="C2855" s="3" t="s">
        <v>3092</v>
      </c>
      <c r="D2855" s="3" t="s">
        <v>3018</v>
      </c>
      <c r="G2855" s="19">
        <v>8715</v>
      </c>
      <c r="H2855" s="19" t="s">
        <v>4551</v>
      </c>
    </row>
    <row r="2856" spans="1:8" x14ac:dyDescent="0.2">
      <c r="A2856" s="3">
        <v>6777</v>
      </c>
      <c r="B2856" s="3" t="s">
        <v>3094</v>
      </c>
      <c r="C2856" s="3" t="s">
        <v>3092</v>
      </c>
      <c r="D2856" s="3" t="s">
        <v>3018</v>
      </c>
      <c r="G2856" s="19">
        <v>8716</v>
      </c>
      <c r="H2856" s="19" t="s">
        <v>4551</v>
      </c>
    </row>
    <row r="2857" spans="1:8" x14ac:dyDescent="0.2">
      <c r="A2857" s="3">
        <v>6612</v>
      </c>
      <c r="B2857" s="3" t="s">
        <v>3095</v>
      </c>
      <c r="C2857" s="3" t="s">
        <v>3095</v>
      </c>
      <c r="D2857" s="3" t="s">
        <v>3018</v>
      </c>
      <c r="G2857" s="19">
        <v>8717</v>
      </c>
      <c r="H2857" s="19" t="s">
        <v>4562</v>
      </c>
    </row>
    <row r="2858" spans="1:8" x14ac:dyDescent="0.2">
      <c r="A2858" s="3">
        <v>6645</v>
      </c>
      <c r="B2858" s="3" t="s">
        <v>3096</v>
      </c>
      <c r="C2858" s="3" t="s">
        <v>3096</v>
      </c>
      <c r="D2858" s="3" t="s">
        <v>3018</v>
      </c>
      <c r="G2858" s="19">
        <v>8718</v>
      </c>
      <c r="H2858" s="19" t="s">
        <v>4562</v>
      </c>
    </row>
    <row r="2859" spans="1:8" x14ac:dyDescent="0.2">
      <c r="A2859" s="3">
        <v>6614</v>
      </c>
      <c r="B2859" s="3" t="s">
        <v>3097</v>
      </c>
      <c r="C2859" s="3" t="s">
        <v>3097</v>
      </c>
      <c r="D2859" s="3" t="s">
        <v>3018</v>
      </c>
      <c r="G2859" s="19">
        <v>8722</v>
      </c>
      <c r="H2859" s="19" t="s">
        <v>4562</v>
      </c>
    </row>
    <row r="2860" spans="1:8" x14ac:dyDescent="0.2">
      <c r="A2860" s="3">
        <v>6614</v>
      </c>
      <c r="B2860" s="3" t="s">
        <v>3098</v>
      </c>
      <c r="C2860" s="3" t="s">
        <v>3097</v>
      </c>
      <c r="D2860" s="3" t="s">
        <v>3018</v>
      </c>
      <c r="G2860" s="19">
        <v>8723</v>
      </c>
      <c r="H2860" s="19" t="s">
        <v>4562</v>
      </c>
    </row>
    <row r="2861" spans="1:8" x14ac:dyDescent="0.2">
      <c r="A2861" s="3">
        <v>6596</v>
      </c>
      <c r="B2861" s="3" t="s">
        <v>3099</v>
      </c>
      <c r="C2861" s="3" t="s">
        <v>3099</v>
      </c>
      <c r="D2861" s="3" t="s">
        <v>3018</v>
      </c>
      <c r="G2861" s="19">
        <v>8725</v>
      </c>
      <c r="H2861" s="19" t="s">
        <v>4551</v>
      </c>
    </row>
    <row r="2862" spans="1:8" x14ac:dyDescent="0.2">
      <c r="A2862" s="3">
        <v>6595</v>
      </c>
      <c r="B2862" s="3" t="s">
        <v>3100</v>
      </c>
      <c r="C2862" s="3" t="s">
        <v>3101</v>
      </c>
      <c r="D2862" s="3" t="s">
        <v>3018</v>
      </c>
      <c r="G2862" s="19">
        <v>8726</v>
      </c>
      <c r="H2862" s="19" t="s">
        <v>4568</v>
      </c>
    </row>
    <row r="2863" spans="1:8" x14ac:dyDescent="0.2">
      <c r="A2863" s="3">
        <v>6600</v>
      </c>
      <c r="B2863" s="3" t="s">
        <v>3102</v>
      </c>
      <c r="C2863" s="3" t="s">
        <v>3102</v>
      </c>
      <c r="D2863" s="3" t="s">
        <v>3018</v>
      </c>
      <c r="G2863" s="19">
        <v>8727</v>
      </c>
      <c r="H2863" s="19" t="s">
        <v>4568</v>
      </c>
    </row>
    <row r="2864" spans="1:8" x14ac:dyDescent="0.2">
      <c r="A2864" s="3">
        <v>6600</v>
      </c>
      <c r="B2864" s="3" t="s">
        <v>3102</v>
      </c>
      <c r="C2864" s="3" t="s">
        <v>3102</v>
      </c>
      <c r="D2864" s="3" t="s">
        <v>3018</v>
      </c>
      <c r="G2864" s="19">
        <v>8730</v>
      </c>
      <c r="H2864" s="19" t="s">
        <v>4551</v>
      </c>
    </row>
    <row r="2865" spans="1:8" x14ac:dyDescent="0.2">
      <c r="A2865" s="3">
        <v>6600</v>
      </c>
      <c r="B2865" s="3" t="s">
        <v>3103</v>
      </c>
      <c r="C2865" s="3" t="s">
        <v>3102</v>
      </c>
      <c r="D2865" s="3" t="s">
        <v>3018</v>
      </c>
      <c r="G2865" s="19">
        <v>8732</v>
      </c>
      <c r="H2865" s="19" t="s">
        <v>4551</v>
      </c>
    </row>
    <row r="2866" spans="1:8" x14ac:dyDescent="0.2">
      <c r="A2866" s="3">
        <v>6605</v>
      </c>
      <c r="B2866" s="3" t="s">
        <v>3102</v>
      </c>
      <c r="C2866" s="3" t="s">
        <v>3102</v>
      </c>
      <c r="D2866" s="3" t="s">
        <v>3018</v>
      </c>
      <c r="G2866" s="19">
        <v>8733</v>
      </c>
      <c r="H2866" s="19" t="s">
        <v>4551</v>
      </c>
    </row>
    <row r="2867" spans="1:8" x14ac:dyDescent="0.2">
      <c r="A2867" s="3">
        <v>6616</v>
      </c>
      <c r="B2867" s="3" t="s">
        <v>3104</v>
      </c>
      <c r="C2867" s="3" t="s">
        <v>3104</v>
      </c>
      <c r="D2867" s="3" t="s">
        <v>3018</v>
      </c>
      <c r="G2867" s="19">
        <v>8734</v>
      </c>
      <c r="H2867" s="19" t="s">
        <v>4551</v>
      </c>
    </row>
    <row r="2868" spans="1:8" x14ac:dyDescent="0.2">
      <c r="A2868" s="3">
        <v>6618</v>
      </c>
      <c r="B2868" s="3" t="s">
        <v>3105</v>
      </c>
      <c r="C2868" s="3" t="s">
        <v>3104</v>
      </c>
      <c r="D2868" s="3" t="s">
        <v>3018</v>
      </c>
      <c r="G2868" s="19">
        <v>8735</v>
      </c>
      <c r="H2868" s="19" t="s">
        <v>4551</v>
      </c>
    </row>
    <row r="2869" spans="1:8" x14ac:dyDescent="0.2">
      <c r="A2869" s="3">
        <v>6647</v>
      </c>
      <c r="B2869" s="3" t="s">
        <v>3106</v>
      </c>
      <c r="C2869" s="3" t="s">
        <v>3106</v>
      </c>
      <c r="D2869" s="3" t="s">
        <v>3018</v>
      </c>
      <c r="G2869" s="19">
        <v>8737</v>
      </c>
      <c r="H2869" s="19" t="s">
        <v>4551</v>
      </c>
    </row>
    <row r="2870" spans="1:8" x14ac:dyDescent="0.2">
      <c r="A2870" s="3">
        <v>6648</v>
      </c>
      <c r="B2870" s="3" t="s">
        <v>3107</v>
      </c>
      <c r="C2870" s="3" t="s">
        <v>3107</v>
      </c>
      <c r="D2870" s="3" t="s">
        <v>3018</v>
      </c>
      <c r="G2870" s="19">
        <v>8738</v>
      </c>
      <c r="H2870" s="19" t="s">
        <v>4568</v>
      </c>
    </row>
    <row r="2871" spans="1:8" x14ac:dyDescent="0.2">
      <c r="A2871" s="3">
        <v>6600</v>
      </c>
      <c r="B2871" s="3" t="s">
        <v>3108</v>
      </c>
      <c r="C2871" s="3" t="s">
        <v>3108</v>
      </c>
      <c r="D2871" s="3" t="s">
        <v>3018</v>
      </c>
      <c r="G2871" s="19">
        <v>8739</v>
      </c>
      <c r="H2871" s="19" t="s">
        <v>4562</v>
      </c>
    </row>
    <row r="2872" spans="1:8" x14ac:dyDescent="0.2">
      <c r="A2872" s="3">
        <v>6644</v>
      </c>
      <c r="B2872" s="3" t="s">
        <v>3109</v>
      </c>
      <c r="C2872" s="3" t="s">
        <v>3109</v>
      </c>
      <c r="D2872" s="3" t="s">
        <v>3018</v>
      </c>
      <c r="G2872" s="19">
        <v>8750</v>
      </c>
      <c r="H2872" s="19" t="s">
        <v>4562</v>
      </c>
    </row>
    <row r="2873" spans="1:8" x14ac:dyDescent="0.2">
      <c r="A2873" s="3">
        <v>6613</v>
      </c>
      <c r="B2873" s="3" t="s">
        <v>3110</v>
      </c>
      <c r="C2873" s="3" t="s">
        <v>3111</v>
      </c>
      <c r="D2873" s="3" t="s">
        <v>3018</v>
      </c>
      <c r="G2873" s="19">
        <v>8751</v>
      </c>
      <c r="H2873" s="19" t="s">
        <v>4562</v>
      </c>
    </row>
    <row r="2874" spans="1:8" x14ac:dyDescent="0.2">
      <c r="A2874" s="3">
        <v>6622</v>
      </c>
      <c r="B2874" s="3" t="s">
        <v>3111</v>
      </c>
      <c r="C2874" s="3" t="s">
        <v>3111</v>
      </c>
      <c r="D2874" s="3" t="s">
        <v>3018</v>
      </c>
      <c r="G2874" s="19">
        <v>8752</v>
      </c>
      <c r="H2874" s="19" t="s">
        <v>4562</v>
      </c>
    </row>
    <row r="2875" spans="1:8" x14ac:dyDescent="0.2">
      <c r="A2875" s="3">
        <v>6598</v>
      </c>
      <c r="B2875" s="3" t="s">
        <v>3112</v>
      </c>
      <c r="C2875" s="3" t="s">
        <v>3113</v>
      </c>
      <c r="D2875" s="3" t="s">
        <v>3018</v>
      </c>
      <c r="G2875" s="19">
        <v>8753</v>
      </c>
      <c r="H2875" s="19" t="s">
        <v>4562</v>
      </c>
    </row>
    <row r="2876" spans="1:8" x14ac:dyDescent="0.2">
      <c r="A2876" s="3">
        <v>6646</v>
      </c>
      <c r="B2876" s="3" t="s">
        <v>3114</v>
      </c>
      <c r="C2876" s="3" t="s">
        <v>3113</v>
      </c>
      <c r="D2876" s="3" t="s">
        <v>3018</v>
      </c>
      <c r="G2876" s="19">
        <v>8754</v>
      </c>
      <c r="H2876" s="19" t="s">
        <v>4562</v>
      </c>
    </row>
    <row r="2877" spans="1:8" x14ac:dyDescent="0.2">
      <c r="A2877" s="3">
        <v>6611</v>
      </c>
      <c r="B2877" s="3" t="s">
        <v>3115</v>
      </c>
      <c r="C2877" s="3" t="s">
        <v>3116</v>
      </c>
      <c r="D2877" s="3" t="s">
        <v>3018</v>
      </c>
      <c r="G2877" s="19">
        <v>8755</v>
      </c>
      <c r="H2877" s="19" t="s">
        <v>4562</v>
      </c>
    </row>
    <row r="2878" spans="1:8" x14ac:dyDescent="0.2">
      <c r="A2878" s="3">
        <v>6611</v>
      </c>
      <c r="B2878" s="3" t="s">
        <v>3117</v>
      </c>
      <c r="C2878" s="3" t="s">
        <v>3116</v>
      </c>
      <c r="D2878" s="3" t="s">
        <v>3018</v>
      </c>
      <c r="G2878" s="19">
        <v>8756</v>
      </c>
      <c r="H2878" s="19" t="s">
        <v>4562</v>
      </c>
    </row>
    <row r="2879" spans="1:8" x14ac:dyDescent="0.2">
      <c r="A2879" s="3">
        <v>6611</v>
      </c>
      <c r="B2879" s="3" t="s">
        <v>3118</v>
      </c>
      <c r="C2879" s="3" t="s">
        <v>3116</v>
      </c>
      <c r="D2879" s="3" t="s">
        <v>3018</v>
      </c>
      <c r="G2879" s="19">
        <v>8757</v>
      </c>
      <c r="H2879" s="19" t="s">
        <v>4562</v>
      </c>
    </row>
    <row r="2880" spans="1:8" x14ac:dyDescent="0.2">
      <c r="A2880" s="3">
        <v>6661</v>
      </c>
      <c r="B2880" s="3" t="s">
        <v>3119</v>
      </c>
      <c r="C2880" s="3" t="s">
        <v>3116</v>
      </c>
      <c r="D2880" s="3" t="s">
        <v>3018</v>
      </c>
      <c r="G2880" s="19">
        <v>8758</v>
      </c>
      <c r="H2880" s="19" t="s">
        <v>4562</v>
      </c>
    </row>
    <row r="2881" spans="1:8" x14ac:dyDescent="0.2">
      <c r="A2881" s="3">
        <v>6661</v>
      </c>
      <c r="B2881" s="3" t="s">
        <v>3120</v>
      </c>
      <c r="C2881" s="3" t="s">
        <v>3116</v>
      </c>
      <c r="D2881" s="3" t="s">
        <v>3018</v>
      </c>
      <c r="G2881" s="19">
        <v>8762</v>
      </c>
      <c r="H2881" s="19" t="s">
        <v>4562</v>
      </c>
    </row>
    <row r="2882" spans="1:8" x14ac:dyDescent="0.2">
      <c r="A2882" s="3">
        <v>6661</v>
      </c>
      <c r="B2882" s="3" t="s">
        <v>3121</v>
      </c>
      <c r="C2882" s="3" t="s">
        <v>3116</v>
      </c>
      <c r="D2882" s="3" t="s">
        <v>3018</v>
      </c>
      <c r="G2882" s="19">
        <v>8765</v>
      </c>
      <c r="H2882" s="19" t="s">
        <v>4562</v>
      </c>
    </row>
    <row r="2883" spans="1:8" x14ac:dyDescent="0.2">
      <c r="A2883" s="3">
        <v>6662</v>
      </c>
      <c r="B2883" s="3" t="s">
        <v>3122</v>
      </c>
      <c r="C2883" s="3" t="s">
        <v>3116</v>
      </c>
      <c r="D2883" s="3" t="s">
        <v>3018</v>
      </c>
      <c r="G2883" s="19">
        <v>8766</v>
      </c>
      <c r="H2883" s="19" t="s">
        <v>4562</v>
      </c>
    </row>
    <row r="2884" spans="1:8" x14ac:dyDescent="0.2">
      <c r="A2884" s="3">
        <v>6663</v>
      </c>
      <c r="B2884" s="3" t="s">
        <v>3123</v>
      </c>
      <c r="C2884" s="3" t="s">
        <v>3116</v>
      </c>
      <c r="D2884" s="3" t="s">
        <v>3018</v>
      </c>
      <c r="G2884" s="19">
        <v>8767</v>
      </c>
      <c r="H2884" s="19" t="s">
        <v>4562</v>
      </c>
    </row>
    <row r="2885" spans="1:8" x14ac:dyDescent="0.2">
      <c r="A2885" s="3">
        <v>6663</v>
      </c>
      <c r="B2885" s="3" t="s">
        <v>3124</v>
      </c>
      <c r="C2885" s="3" t="s">
        <v>3116</v>
      </c>
      <c r="D2885" s="3" t="s">
        <v>3018</v>
      </c>
      <c r="G2885" s="19">
        <v>8772</v>
      </c>
      <c r="H2885" s="19" t="s">
        <v>4562</v>
      </c>
    </row>
    <row r="2886" spans="1:8" x14ac:dyDescent="0.2">
      <c r="A2886" s="3">
        <v>6664</v>
      </c>
      <c r="B2886" s="3" t="s">
        <v>3125</v>
      </c>
      <c r="C2886" s="3" t="s">
        <v>3116</v>
      </c>
      <c r="D2886" s="3" t="s">
        <v>3018</v>
      </c>
      <c r="G2886" s="19">
        <v>8773</v>
      </c>
      <c r="H2886" s="19" t="s">
        <v>4562</v>
      </c>
    </row>
    <row r="2887" spans="1:8" x14ac:dyDescent="0.2">
      <c r="A2887" s="3">
        <v>6516</v>
      </c>
      <c r="B2887" s="3" t="s">
        <v>3126</v>
      </c>
      <c r="C2887" s="3" t="s">
        <v>3127</v>
      </c>
      <c r="D2887" s="3" t="s">
        <v>3018</v>
      </c>
      <c r="G2887" s="19">
        <v>8774</v>
      </c>
      <c r="H2887" s="19" t="s">
        <v>4562</v>
      </c>
    </row>
    <row r="2888" spans="1:8" x14ac:dyDescent="0.2">
      <c r="A2888" s="3">
        <v>6597</v>
      </c>
      <c r="B2888" s="3" t="s">
        <v>3128</v>
      </c>
      <c r="C2888" s="3" t="s">
        <v>3127</v>
      </c>
      <c r="D2888" s="3" t="s">
        <v>3018</v>
      </c>
      <c r="G2888" s="19">
        <v>8775</v>
      </c>
      <c r="H2888" s="19" t="s">
        <v>4562</v>
      </c>
    </row>
    <row r="2889" spans="1:8" x14ac:dyDescent="0.2">
      <c r="A2889" s="3">
        <v>6982</v>
      </c>
      <c r="B2889" s="3" t="s">
        <v>3129</v>
      </c>
      <c r="C2889" s="3" t="s">
        <v>3129</v>
      </c>
      <c r="D2889" s="3" t="s">
        <v>3018</v>
      </c>
      <c r="G2889" s="19">
        <v>8777</v>
      </c>
      <c r="H2889" s="19" t="s">
        <v>4562</v>
      </c>
    </row>
    <row r="2890" spans="1:8" x14ac:dyDescent="0.2">
      <c r="A2890" s="3">
        <v>6990</v>
      </c>
      <c r="B2890" s="3" t="s">
        <v>3130</v>
      </c>
      <c r="C2890" s="3" t="s">
        <v>3129</v>
      </c>
      <c r="D2890" s="3" t="s">
        <v>3018</v>
      </c>
      <c r="G2890" s="19">
        <v>8782</v>
      </c>
      <c r="H2890" s="19" t="s">
        <v>4562</v>
      </c>
    </row>
    <row r="2891" spans="1:8" x14ac:dyDescent="0.2">
      <c r="A2891" s="3">
        <v>6994</v>
      </c>
      <c r="B2891" s="3" t="s">
        <v>3131</v>
      </c>
      <c r="C2891" s="3" t="s">
        <v>3131</v>
      </c>
      <c r="D2891" s="3" t="s">
        <v>3018</v>
      </c>
      <c r="G2891" s="19">
        <v>8783</v>
      </c>
      <c r="H2891" s="19" t="s">
        <v>4562</v>
      </c>
    </row>
    <row r="2892" spans="1:8" x14ac:dyDescent="0.2">
      <c r="A2892" s="3">
        <v>6822</v>
      </c>
      <c r="B2892" s="3" t="s">
        <v>3132</v>
      </c>
      <c r="C2892" s="3" t="s">
        <v>3132</v>
      </c>
      <c r="D2892" s="3" t="s">
        <v>3018</v>
      </c>
      <c r="G2892" s="19">
        <v>8784</v>
      </c>
      <c r="H2892" s="19" t="s">
        <v>4562</v>
      </c>
    </row>
    <row r="2893" spans="1:8" x14ac:dyDescent="0.2">
      <c r="A2893" s="3">
        <v>6823</v>
      </c>
      <c r="B2893" s="3" t="s">
        <v>3133</v>
      </c>
      <c r="C2893" s="3" t="s">
        <v>3132</v>
      </c>
      <c r="D2893" s="3" t="s">
        <v>3018</v>
      </c>
      <c r="G2893" s="19">
        <v>8800</v>
      </c>
      <c r="H2893" s="19" t="s">
        <v>4551</v>
      </c>
    </row>
    <row r="2894" spans="1:8" x14ac:dyDescent="0.2">
      <c r="A2894" s="3">
        <v>6999</v>
      </c>
      <c r="B2894" s="3" t="s">
        <v>3134</v>
      </c>
      <c r="C2894" s="3" t="s">
        <v>3134</v>
      </c>
      <c r="D2894" s="3" t="s">
        <v>3018</v>
      </c>
      <c r="G2894" s="19">
        <v>8802</v>
      </c>
      <c r="H2894" s="19" t="s">
        <v>4551</v>
      </c>
    </row>
    <row r="2895" spans="1:8" x14ac:dyDescent="0.2">
      <c r="A2895" s="3">
        <v>6930</v>
      </c>
      <c r="B2895" s="3" t="s">
        <v>3135</v>
      </c>
      <c r="C2895" s="3" t="s">
        <v>3135</v>
      </c>
      <c r="D2895" s="3" t="s">
        <v>3018</v>
      </c>
      <c r="G2895" s="19">
        <v>8803</v>
      </c>
      <c r="H2895" s="19" t="s">
        <v>4551</v>
      </c>
    </row>
    <row r="2896" spans="1:8" x14ac:dyDescent="0.2">
      <c r="A2896" s="3">
        <v>6981</v>
      </c>
      <c r="B2896" s="3" t="s">
        <v>3136</v>
      </c>
      <c r="C2896" s="3" t="s">
        <v>3136</v>
      </c>
      <c r="D2896" s="3" t="s">
        <v>3018</v>
      </c>
      <c r="G2896" s="19">
        <v>8804</v>
      </c>
      <c r="H2896" s="19" t="s">
        <v>4551</v>
      </c>
    </row>
    <row r="2897" spans="1:8" x14ac:dyDescent="0.2">
      <c r="A2897" s="3">
        <v>6981</v>
      </c>
      <c r="B2897" s="3" t="s">
        <v>3136</v>
      </c>
      <c r="C2897" s="3" t="s">
        <v>3136</v>
      </c>
      <c r="D2897" s="3" t="s">
        <v>3018</v>
      </c>
      <c r="G2897" s="19">
        <v>8805</v>
      </c>
      <c r="H2897" s="19" t="s">
        <v>4551</v>
      </c>
    </row>
    <row r="2898" spans="1:8" x14ac:dyDescent="0.2">
      <c r="A2898" s="3">
        <v>6981</v>
      </c>
      <c r="B2898" s="3" t="s">
        <v>3137</v>
      </c>
      <c r="C2898" s="3" t="s">
        <v>3136</v>
      </c>
      <c r="D2898" s="3" t="s">
        <v>3018</v>
      </c>
      <c r="G2898" s="19">
        <v>8806</v>
      </c>
      <c r="H2898" s="19" t="s">
        <v>4551</v>
      </c>
    </row>
    <row r="2899" spans="1:8" x14ac:dyDescent="0.2">
      <c r="A2899" s="3">
        <v>6981</v>
      </c>
      <c r="B2899" s="3" t="s">
        <v>3138</v>
      </c>
      <c r="C2899" s="3" t="s">
        <v>3136</v>
      </c>
      <c r="D2899" s="3" t="s">
        <v>3018</v>
      </c>
      <c r="G2899" s="19">
        <v>8807</v>
      </c>
      <c r="H2899" s="19" t="s">
        <v>4551</v>
      </c>
    </row>
    <row r="2900" spans="1:8" x14ac:dyDescent="0.2">
      <c r="A2900" s="3">
        <v>6934</v>
      </c>
      <c r="B2900" s="3" t="s">
        <v>3139</v>
      </c>
      <c r="C2900" s="3" t="s">
        <v>3139</v>
      </c>
      <c r="D2900" s="3" t="s">
        <v>3018</v>
      </c>
      <c r="G2900" s="19">
        <v>8808</v>
      </c>
      <c r="H2900" s="19" t="s">
        <v>4551</v>
      </c>
    </row>
    <row r="2901" spans="1:8" x14ac:dyDescent="0.2">
      <c r="A2901" s="3">
        <v>6935</v>
      </c>
      <c r="B2901" s="3" t="s">
        <v>3140</v>
      </c>
      <c r="C2901" s="3" t="s">
        <v>3139</v>
      </c>
      <c r="D2901" s="3" t="s">
        <v>3018</v>
      </c>
      <c r="G2901" s="19">
        <v>8810</v>
      </c>
      <c r="H2901" s="19" t="s">
        <v>4551</v>
      </c>
    </row>
    <row r="2902" spans="1:8" x14ac:dyDescent="0.2">
      <c r="A2902" s="3">
        <v>6992</v>
      </c>
      <c r="B2902" s="3" t="s">
        <v>3141</v>
      </c>
      <c r="C2902" s="3" t="s">
        <v>3139</v>
      </c>
      <c r="D2902" s="3" t="s">
        <v>3018</v>
      </c>
      <c r="G2902" s="19">
        <v>8815</v>
      </c>
      <c r="H2902" s="19" t="s">
        <v>4551</v>
      </c>
    </row>
    <row r="2903" spans="1:8" x14ac:dyDescent="0.2">
      <c r="A2903" s="3">
        <v>6993</v>
      </c>
      <c r="B2903" s="3" t="s">
        <v>3142</v>
      </c>
      <c r="C2903" s="3" t="s">
        <v>3139</v>
      </c>
      <c r="D2903" s="3" t="s">
        <v>3018</v>
      </c>
      <c r="G2903" s="19">
        <v>8816</v>
      </c>
      <c r="H2903" s="19" t="s">
        <v>4551</v>
      </c>
    </row>
    <row r="2904" spans="1:8" x14ac:dyDescent="0.2">
      <c r="A2904" s="3">
        <v>6816</v>
      </c>
      <c r="B2904" s="3" t="s">
        <v>3143</v>
      </c>
      <c r="C2904" s="3" t="s">
        <v>3143</v>
      </c>
      <c r="D2904" s="3" t="s">
        <v>3018</v>
      </c>
      <c r="G2904" s="19">
        <v>8820</v>
      </c>
      <c r="H2904" s="19" t="s">
        <v>4551</v>
      </c>
    </row>
    <row r="2905" spans="1:8" x14ac:dyDescent="0.2">
      <c r="A2905" s="3">
        <v>6827</v>
      </c>
      <c r="B2905" s="3" t="s">
        <v>3144</v>
      </c>
      <c r="C2905" s="3" t="s">
        <v>3144</v>
      </c>
      <c r="D2905" s="3" t="s">
        <v>3018</v>
      </c>
      <c r="G2905" s="19">
        <v>8824</v>
      </c>
      <c r="H2905" s="19" t="s">
        <v>4551</v>
      </c>
    </row>
    <row r="2906" spans="1:8" x14ac:dyDescent="0.2">
      <c r="A2906" s="3">
        <v>6867</v>
      </c>
      <c r="B2906" s="3" t="s">
        <v>3145</v>
      </c>
      <c r="C2906" s="3" t="s">
        <v>3144</v>
      </c>
      <c r="D2906" s="3" t="s">
        <v>3018</v>
      </c>
      <c r="G2906" s="19">
        <v>8825</v>
      </c>
      <c r="H2906" s="19" t="s">
        <v>4551</v>
      </c>
    </row>
    <row r="2907" spans="1:8" x14ac:dyDescent="0.2">
      <c r="A2907" s="3">
        <v>6936</v>
      </c>
      <c r="B2907" s="3" t="s">
        <v>3146</v>
      </c>
      <c r="C2907" s="3" t="s">
        <v>3146</v>
      </c>
      <c r="D2907" s="3" t="s">
        <v>3018</v>
      </c>
      <c r="G2907" s="19">
        <v>8832</v>
      </c>
      <c r="H2907" s="19" t="s">
        <v>4551</v>
      </c>
    </row>
    <row r="2908" spans="1:8" x14ac:dyDescent="0.2">
      <c r="A2908" s="3">
        <v>6814</v>
      </c>
      <c r="B2908" s="3" t="s">
        <v>3147</v>
      </c>
      <c r="C2908" s="3" t="s">
        <v>3147</v>
      </c>
      <c r="D2908" s="3" t="s">
        <v>3018</v>
      </c>
      <c r="G2908" s="19">
        <v>8833</v>
      </c>
      <c r="H2908" s="19" t="s">
        <v>4551</v>
      </c>
    </row>
    <row r="2909" spans="1:8" x14ac:dyDescent="0.2">
      <c r="A2909" s="3">
        <v>6952</v>
      </c>
      <c r="B2909" s="3" t="s">
        <v>3148</v>
      </c>
      <c r="C2909" s="3" t="s">
        <v>3148</v>
      </c>
      <c r="D2909" s="3" t="s">
        <v>3018</v>
      </c>
      <c r="G2909" s="19">
        <v>8834</v>
      </c>
      <c r="H2909" s="19" t="s">
        <v>4551</v>
      </c>
    </row>
    <row r="2910" spans="1:8" x14ac:dyDescent="0.2">
      <c r="A2910" s="3">
        <v>6987</v>
      </c>
      <c r="B2910" s="3" t="s">
        <v>3149</v>
      </c>
      <c r="C2910" s="3" t="s">
        <v>3149</v>
      </c>
      <c r="D2910" s="3" t="s">
        <v>3018</v>
      </c>
      <c r="G2910" s="19">
        <v>8835</v>
      </c>
      <c r="H2910" s="19" t="s">
        <v>4551</v>
      </c>
    </row>
    <row r="2911" spans="1:8" x14ac:dyDescent="0.2">
      <c r="A2911" s="3">
        <v>6949</v>
      </c>
      <c r="B2911" s="3" t="s">
        <v>3150</v>
      </c>
      <c r="C2911" s="3" t="s">
        <v>3150</v>
      </c>
      <c r="D2911" s="3" t="s">
        <v>3018</v>
      </c>
      <c r="G2911" s="19">
        <v>8836</v>
      </c>
      <c r="H2911" s="19" t="s">
        <v>4553</v>
      </c>
    </row>
    <row r="2912" spans="1:8" x14ac:dyDescent="0.2">
      <c r="A2912" s="3">
        <v>6944</v>
      </c>
      <c r="B2912" s="3" t="s">
        <v>3151</v>
      </c>
      <c r="C2912" s="3" t="s">
        <v>3151</v>
      </c>
      <c r="D2912" s="3" t="s">
        <v>3018</v>
      </c>
      <c r="G2912" s="19">
        <v>8840</v>
      </c>
      <c r="H2912" s="19" t="s">
        <v>4553</v>
      </c>
    </row>
    <row r="2913" spans="1:8" x14ac:dyDescent="0.2">
      <c r="A2913" s="3">
        <v>6981</v>
      </c>
      <c r="B2913" s="3" t="s">
        <v>3152</v>
      </c>
      <c r="C2913" s="3" t="s">
        <v>3153</v>
      </c>
      <c r="D2913" s="3" t="s">
        <v>3018</v>
      </c>
      <c r="G2913" s="19">
        <v>8841</v>
      </c>
      <c r="H2913" s="19" t="s">
        <v>4553</v>
      </c>
    </row>
    <row r="2914" spans="1:8" x14ac:dyDescent="0.2">
      <c r="A2914" s="3">
        <v>6986</v>
      </c>
      <c r="B2914" s="3" t="s">
        <v>3153</v>
      </c>
      <c r="C2914" s="3" t="s">
        <v>3153</v>
      </c>
      <c r="D2914" s="3" t="s">
        <v>3018</v>
      </c>
      <c r="G2914" s="19">
        <v>8842</v>
      </c>
      <c r="H2914" s="19" t="s">
        <v>4553</v>
      </c>
    </row>
    <row r="2915" spans="1:8" x14ac:dyDescent="0.2">
      <c r="A2915" s="3">
        <v>6916</v>
      </c>
      <c r="B2915" s="3" t="s">
        <v>3154</v>
      </c>
      <c r="C2915" s="3" t="s">
        <v>3154</v>
      </c>
      <c r="D2915" s="3" t="s">
        <v>3018</v>
      </c>
      <c r="G2915" s="19">
        <v>8843</v>
      </c>
      <c r="H2915" s="19" t="s">
        <v>4553</v>
      </c>
    </row>
    <row r="2916" spans="1:8" x14ac:dyDescent="0.2">
      <c r="A2916" s="3">
        <v>6929</v>
      </c>
      <c r="B2916" s="3" t="s">
        <v>3155</v>
      </c>
      <c r="C2916" s="3" t="s">
        <v>3155</v>
      </c>
      <c r="D2916" s="3" t="s">
        <v>3018</v>
      </c>
      <c r="G2916" s="19">
        <v>8844</v>
      </c>
      <c r="H2916" s="19" t="s">
        <v>4553</v>
      </c>
    </row>
    <row r="2917" spans="1:8" x14ac:dyDescent="0.2">
      <c r="A2917" s="3">
        <v>6814</v>
      </c>
      <c r="B2917" s="3" t="s">
        <v>3156</v>
      </c>
      <c r="C2917" s="3" t="s">
        <v>3156</v>
      </c>
      <c r="D2917" s="3" t="s">
        <v>3018</v>
      </c>
      <c r="G2917" s="19">
        <v>8845</v>
      </c>
      <c r="H2917" s="19" t="s">
        <v>4553</v>
      </c>
    </row>
    <row r="2918" spans="1:8" x14ac:dyDescent="0.2">
      <c r="A2918" s="3">
        <v>6900</v>
      </c>
      <c r="B2918" s="3" t="s">
        <v>3157</v>
      </c>
      <c r="C2918" s="3" t="s">
        <v>3157</v>
      </c>
      <c r="D2918" s="3" t="s">
        <v>3018</v>
      </c>
      <c r="G2918" s="19">
        <v>8846</v>
      </c>
      <c r="H2918" s="19" t="s">
        <v>4553</v>
      </c>
    </row>
    <row r="2919" spans="1:8" x14ac:dyDescent="0.2">
      <c r="A2919" s="3">
        <v>6912</v>
      </c>
      <c r="B2919" s="3" t="s">
        <v>3158</v>
      </c>
      <c r="C2919" s="3" t="s">
        <v>3157</v>
      </c>
      <c r="D2919" s="3" t="s">
        <v>3018</v>
      </c>
      <c r="G2919" s="19">
        <v>8847</v>
      </c>
      <c r="H2919" s="19" t="s">
        <v>4553</v>
      </c>
    </row>
    <row r="2920" spans="1:8" x14ac:dyDescent="0.2">
      <c r="A2920" s="3">
        <v>6913</v>
      </c>
      <c r="B2920" s="3" t="s">
        <v>3159</v>
      </c>
      <c r="C2920" s="3" t="s">
        <v>3157</v>
      </c>
      <c r="D2920" s="3" t="s">
        <v>3018</v>
      </c>
      <c r="G2920" s="19">
        <v>8849</v>
      </c>
      <c r="H2920" s="19" t="s">
        <v>4553</v>
      </c>
    </row>
    <row r="2921" spans="1:8" x14ac:dyDescent="0.2">
      <c r="A2921" s="3">
        <v>6914</v>
      </c>
      <c r="B2921" s="3" t="s">
        <v>3160</v>
      </c>
      <c r="C2921" s="3" t="s">
        <v>3157</v>
      </c>
      <c r="D2921" s="3" t="s">
        <v>3018</v>
      </c>
      <c r="G2921" s="19">
        <v>8852</v>
      </c>
      <c r="H2921" s="19" t="s">
        <v>4551</v>
      </c>
    </row>
    <row r="2922" spans="1:8" x14ac:dyDescent="0.2">
      <c r="A2922" s="3">
        <v>6915</v>
      </c>
      <c r="B2922" s="3" t="s">
        <v>3161</v>
      </c>
      <c r="C2922" s="3" t="s">
        <v>3157</v>
      </c>
      <c r="D2922" s="3" t="s">
        <v>3018</v>
      </c>
      <c r="G2922" s="19">
        <v>8853</v>
      </c>
      <c r="H2922" s="19" t="s">
        <v>4551</v>
      </c>
    </row>
    <row r="2923" spans="1:8" x14ac:dyDescent="0.2">
      <c r="A2923" s="3">
        <v>6917</v>
      </c>
      <c r="B2923" s="3" t="s">
        <v>3162</v>
      </c>
      <c r="C2923" s="3" t="s">
        <v>3157</v>
      </c>
      <c r="D2923" s="3" t="s">
        <v>3018</v>
      </c>
      <c r="G2923" s="19">
        <v>8854</v>
      </c>
      <c r="H2923" s="19" t="s">
        <v>4562</v>
      </c>
    </row>
    <row r="2924" spans="1:8" x14ac:dyDescent="0.2">
      <c r="A2924" s="3">
        <v>6918</v>
      </c>
      <c r="B2924" s="3" t="s">
        <v>3163</v>
      </c>
      <c r="C2924" s="3" t="s">
        <v>3157</v>
      </c>
      <c r="D2924" s="3" t="s">
        <v>3018</v>
      </c>
      <c r="G2924" s="19">
        <v>8855</v>
      </c>
      <c r="H2924" s="19" t="s">
        <v>4551</v>
      </c>
    </row>
    <row r="2925" spans="1:8" x14ac:dyDescent="0.2">
      <c r="A2925" s="3">
        <v>6932</v>
      </c>
      <c r="B2925" s="3" t="s">
        <v>3164</v>
      </c>
      <c r="C2925" s="3" t="s">
        <v>3157</v>
      </c>
      <c r="D2925" s="3" t="s">
        <v>3018</v>
      </c>
      <c r="G2925" s="19">
        <v>8856</v>
      </c>
      <c r="H2925" s="19" t="s">
        <v>4551</v>
      </c>
    </row>
    <row r="2926" spans="1:8" x14ac:dyDescent="0.2">
      <c r="A2926" s="3">
        <v>6951</v>
      </c>
      <c r="B2926" s="3" t="s">
        <v>3165</v>
      </c>
      <c r="C2926" s="3" t="s">
        <v>3157</v>
      </c>
      <c r="D2926" s="3" t="s">
        <v>3018</v>
      </c>
      <c r="G2926" s="19">
        <v>8857</v>
      </c>
      <c r="H2926" s="19" t="s">
        <v>4562</v>
      </c>
    </row>
    <row r="2927" spans="1:8" x14ac:dyDescent="0.2">
      <c r="A2927" s="3">
        <v>6951</v>
      </c>
      <c r="B2927" s="3" t="s">
        <v>3166</v>
      </c>
      <c r="C2927" s="3" t="s">
        <v>3157</v>
      </c>
      <c r="D2927" s="3" t="s">
        <v>3018</v>
      </c>
      <c r="G2927" s="19">
        <v>8858</v>
      </c>
      <c r="H2927" s="19" t="s">
        <v>4562</v>
      </c>
    </row>
    <row r="2928" spans="1:8" x14ac:dyDescent="0.2">
      <c r="A2928" s="3">
        <v>6951</v>
      </c>
      <c r="B2928" s="3" t="s">
        <v>3167</v>
      </c>
      <c r="C2928" s="3" t="s">
        <v>3157</v>
      </c>
      <c r="D2928" s="3" t="s">
        <v>3018</v>
      </c>
      <c r="G2928" s="19">
        <v>8862</v>
      </c>
      <c r="H2928" s="19" t="s">
        <v>4562</v>
      </c>
    </row>
    <row r="2929" spans="1:8" x14ac:dyDescent="0.2">
      <c r="A2929" s="3">
        <v>6951</v>
      </c>
      <c r="B2929" s="3" t="s">
        <v>3168</v>
      </c>
      <c r="C2929" s="3" t="s">
        <v>3157</v>
      </c>
      <c r="D2929" s="3" t="s">
        <v>3018</v>
      </c>
      <c r="G2929" s="19">
        <v>8863</v>
      </c>
      <c r="H2929" s="19" t="s">
        <v>4562</v>
      </c>
    </row>
    <row r="2930" spans="1:8" x14ac:dyDescent="0.2">
      <c r="A2930" s="3">
        <v>6951</v>
      </c>
      <c r="B2930" s="3" t="s">
        <v>3169</v>
      </c>
      <c r="C2930" s="3" t="s">
        <v>3157</v>
      </c>
      <c r="D2930" s="3" t="s">
        <v>3018</v>
      </c>
      <c r="G2930" s="19">
        <v>8864</v>
      </c>
      <c r="H2930" s="19" t="s">
        <v>4562</v>
      </c>
    </row>
    <row r="2931" spans="1:8" x14ac:dyDescent="0.2">
      <c r="A2931" s="3">
        <v>6951</v>
      </c>
      <c r="B2931" s="3" t="s">
        <v>3170</v>
      </c>
      <c r="C2931" s="3" t="s">
        <v>3157</v>
      </c>
      <c r="D2931" s="3" t="s">
        <v>3018</v>
      </c>
      <c r="G2931" s="19">
        <v>8865</v>
      </c>
      <c r="H2931" s="19" t="s">
        <v>4562</v>
      </c>
    </row>
    <row r="2932" spans="1:8" x14ac:dyDescent="0.2">
      <c r="A2932" s="3">
        <v>6959</v>
      </c>
      <c r="B2932" s="3" t="s">
        <v>3171</v>
      </c>
      <c r="C2932" s="3" t="s">
        <v>3157</v>
      </c>
      <c r="D2932" s="3" t="s">
        <v>3018</v>
      </c>
      <c r="G2932" s="19">
        <v>8866</v>
      </c>
      <c r="H2932" s="19" t="s">
        <v>4562</v>
      </c>
    </row>
    <row r="2933" spans="1:8" x14ac:dyDescent="0.2">
      <c r="A2933" s="3">
        <v>6959</v>
      </c>
      <c r="B2933" s="3" t="s">
        <v>3172</v>
      </c>
      <c r="C2933" s="3" t="s">
        <v>3157</v>
      </c>
      <c r="D2933" s="3" t="s">
        <v>3018</v>
      </c>
      <c r="G2933" s="19">
        <v>8867</v>
      </c>
      <c r="H2933" s="19" t="s">
        <v>4562</v>
      </c>
    </row>
    <row r="2934" spans="1:8" x14ac:dyDescent="0.2">
      <c r="A2934" s="3">
        <v>6959</v>
      </c>
      <c r="B2934" s="3" t="s">
        <v>3173</v>
      </c>
      <c r="C2934" s="3" t="s">
        <v>3157</v>
      </c>
      <c r="D2934" s="3" t="s">
        <v>3018</v>
      </c>
      <c r="G2934" s="19">
        <v>8868</v>
      </c>
      <c r="H2934" s="19" t="s">
        <v>4562</v>
      </c>
    </row>
    <row r="2935" spans="1:8" x14ac:dyDescent="0.2">
      <c r="A2935" s="3">
        <v>6959</v>
      </c>
      <c r="B2935" s="3" t="s">
        <v>3174</v>
      </c>
      <c r="C2935" s="3" t="s">
        <v>3157</v>
      </c>
      <c r="D2935" s="3" t="s">
        <v>3018</v>
      </c>
      <c r="G2935" s="19">
        <v>8872</v>
      </c>
      <c r="H2935" s="19" t="s">
        <v>4562</v>
      </c>
    </row>
    <row r="2936" spans="1:8" x14ac:dyDescent="0.2">
      <c r="A2936" s="3">
        <v>6959</v>
      </c>
      <c r="B2936" s="3" t="s">
        <v>3175</v>
      </c>
      <c r="C2936" s="3" t="s">
        <v>3157</v>
      </c>
      <c r="D2936" s="3" t="s">
        <v>3018</v>
      </c>
      <c r="G2936" s="19">
        <v>8873</v>
      </c>
      <c r="H2936" s="19" t="s">
        <v>4562</v>
      </c>
    </row>
    <row r="2937" spans="1:8" x14ac:dyDescent="0.2">
      <c r="A2937" s="3">
        <v>6959</v>
      </c>
      <c r="B2937" s="3" t="s">
        <v>3175</v>
      </c>
      <c r="C2937" s="3" t="s">
        <v>3157</v>
      </c>
      <c r="D2937" s="3" t="s">
        <v>3018</v>
      </c>
      <c r="G2937" s="19">
        <v>8874</v>
      </c>
      <c r="H2937" s="19" t="s">
        <v>4562</v>
      </c>
    </row>
    <row r="2938" spans="1:8" x14ac:dyDescent="0.2">
      <c r="A2938" s="3">
        <v>6962</v>
      </c>
      <c r="B2938" s="3" t="s">
        <v>3176</v>
      </c>
      <c r="C2938" s="3" t="s">
        <v>3157</v>
      </c>
      <c r="D2938" s="3" t="s">
        <v>3018</v>
      </c>
      <c r="G2938" s="19">
        <v>8877</v>
      </c>
      <c r="H2938" s="19" t="s">
        <v>4562</v>
      </c>
    </row>
    <row r="2939" spans="1:8" x14ac:dyDescent="0.2">
      <c r="A2939" s="3">
        <v>6963</v>
      </c>
      <c r="B2939" s="3" t="s">
        <v>3177</v>
      </c>
      <c r="C2939" s="3" t="s">
        <v>3157</v>
      </c>
      <c r="D2939" s="3" t="s">
        <v>3018</v>
      </c>
      <c r="G2939" s="19">
        <v>8878</v>
      </c>
      <c r="H2939" s="19" t="s">
        <v>4562</v>
      </c>
    </row>
    <row r="2940" spans="1:8" x14ac:dyDescent="0.2">
      <c r="A2940" s="3">
        <v>6963</v>
      </c>
      <c r="B2940" s="3" t="s">
        <v>3178</v>
      </c>
      <c r="C2940" s="3" t="s">
        <v>3157</v>
      </c>
      <c r="D2940" s="3" t="s">
        <v>3018</v>
      </c>
      <c r="G2940" s="19">
        <v>8880</v>
      </c>
      <c r="H2940" s="19" t="s">
        <v>4561</v>
      </c>
    </row>
    <row r="2941" spans="1:8" x14ac:dyDescent="0.2">
      <c r="A2941" s="3">
        <v>6964</v>
      </c>
      <c r="B2941" s="3" t="s">
        <v>3179</v>
      </c>
      <c r="C2941" s="3" t="s">
        <v>3157</v>
      </c>
      <c r="D2941" s="3" t="s">
        <v>3018</v>
      </c>
      <c r="G2941" s="19">
        <v>8881</v>
      </c>
      <c r="H2941" s="19" t="s">
        <v>4562</v>
      </c>
    </row>
    <row r="2942" spans="1:8" x14ac:dyDescent="0.2">
      <c r="A2942" s="3">
        <v>6965</v>
      </c>
      <c r="B2942" s="3" t="s">
        <v>3180</v>
      </c>
      <c r="C2942" s="3" t="s">
        <v>3157</v>
      </c>
      <c r="D2942" s="3" t="s">
        <v>3018</v>
      </c>
      <c r="G2942" s="19">
        <v>8882</v>
      </c>
      <c r="H2942" s="19" t="s">
        <v>4561</v>
      </c>
    </row>
    <row r="2943" spans="1:8" x14ac:dyDescent="0.2">
      <c r="A2943" s="3">
        <v>6966</v>
      </c>
      <c r="B2943" s="3" t="s">
        <v>3181</v>
      </c>
      <c r="C2943" s="3" t="s">
        <v>3157</v>
      </c>
      <c r="D2943" s="3" t="s">
        <v>3018</v>
      </c>
      <c r="G2943" s="19">
        <v>8883</v>
      </c>
      <c r="H2943" s="19" t="s">
        <v>4561</v>
      </c>
    </row>
    <row r="2944" spans="1:8" x14ac:dyDescent="0.2">
      <c r="A2944" s="3">
        <v>6967</v>
      </c>
      <c r="B2944" s="3" t="s">
        <v>3182</v>
      </c>
      <c r="C2944" s="3" t="s">
        <v>3157</v>
      </c>
      <c r="D2944" s="3" t="s">
        <v>3018</v>
      </c>
      <c r="G2944" s="19">
        <v>8884</v>
      </c>
      <c r="H2944" s="19" t="s">
        <v>4562</v>
      </c>
    </row>
    <row r="2945" spans="1:8" x14ac:dyDescent="0.2">
      <c r="A2945" s="3">
        <v>6968</v>
      </c>
      <c r="B2945" s="3" t="s">
        <v>3183</v>
      </c>
      <c r="C2945" s="3" t="s">
        <v>3157</v>
      </c>
      <c r="D2945" s="3" t="s">
        <v>3018</v>
      </c>
      <c r="G2945" s="19">
        <v>8885</v>
      </c>
      <c r="H2945" s="19" t="s">
        <v>4561</v>
      </c>
    </row>
    <row r="2946" spans="1:8" x14ac:dyDescent="0.2">
      <c r="A2946" s="3">
        <v>6974</v>
      </c>
      <c r="B2946" s="3" t="s">
        <v>3184</v>
      </c>
      <c r="C2946" s="3" t="s">
        <v>3157</v>
      </c>
      <c r="D2946" s="3" t="s">
        <v>3018</v>
      </c>
      <c r="G2946" s="19">
        <v>8886</v>
      </c>
      <c r="H2946" s="19" t="s">
        <v>4561</v>
      </c>
    </row>
    <row r="2947" spans="1:8" x14ac:dyDescent="0.2">
      <c r="A2947" s="3">
        <v>6976</v>
      </c>
      <c r="B2947" s="3" t="s">
        <v>3185</v>
      </c>
      <c r="C2947" s="3" t="s">
        <v>3157</v>
      </c>
      <c r="D2947" s="3" t="s">
        <v>3018</v>
      </c>
      <c r="G2947" s="19">
        <v>8887</v>
      </c>
      <c r="H2947" s="19" t="s">
        <v>4561</v>
      </c>
    </row>
    <row r="2948" spans="1:8" x14ac:dyDescent="0.2">
      <c r="A2948" s="3">
        <v>6977</v>
      </c>
      <c r="B2948" s="3" t="s">
        <v>3186</v>
      </c>
      <c r="C2948" s="3" t="s">
        <v>3157</v>
      </c>
      <c r="D2948" s="3" t="s">
        <v>3018</v>
      </c>
      <c r="G2948" s="19">
        <v>8888</v>
      </c>
      <c r="H2948" s="19" t="s">
        <v>4561</v>
      </c>
    </row>
    <row r="2949" spans="1:8" x14ac:dyDescent="0.2">
      <c r="A2949" s="3">
        <v>6978</v>
      </c>
      <c r="B2949" s="3" t="s">
        <v>3187</v>
      </c>
      <c r="C2949" s="3" t="s">
        <v>3157</v>
      </c>
      <c r="D2949" s="3" t="s">
        <v>3018</v>
      </c>
      <c r="G2949" s="19">
        <v>8889</v>
      </c>
      <c r="H2949" s="19" t="s">
        <v>4561</v>
      </c>
    </row>
    <row r="2950" spans="1:8" x14ac:dyDescent="0.2">
      <c r="A2950" s="3">
        <v>6979</v>
      </c>
      <c r="B2950" s="3" t="s">
        <v>3188</v>
      </c>
      <c r="C2950" s="3" t="s">
        <v>3157</v>
      </c>
      <c r="D2950" s="3" t="s">
        <v>3018</v>
      </c>
      <c r="G2950" s="19">
        <v>8890</v>
      </c>
      <c r="H2950" s="19" t="s">
        <v>4561</v>
      </c>
    </row>
    <row r="2951" spans="1:8" x14ac:dyDescent="0.2">
      <c r="A2951" s="3">
        <v>6983</v>
      </c>
      <c r="B2951" s="3" t="s">
        <v>3189</v>
      </c>
      <c r="C2951" s="3" t="s">
        <v>3189</v>
      </c>
      <c r="D2951" s="3" t="s">
        <v>3018</v>
      </c>
      <c r="G2951" s="19">
        <v>8892</v>
      </c>
      <c r="H2951" s="19" t="s">
        <v>4561</v>
      </c>
    </row>
    <row r="2952" spans="1:8" x14ac:dyDescent="0.2">
      <c r="A2952" s="3">
        <v>6928</v>
      </c>
      <c r="B2952" s="3" t="s">
        <v>3190</v>
      </c>
      <c r="C2952" s="3" t="s">
        <v>3190</v>
      </c>
      <c r="D2952" s="3" t="s">
        <v>3018</v>
      </c>
      <c r="G2952" s="19">
        <v>8893</v>
      </c>
      <c r="H2952" s="19" t="s">
        <v>4561</v>
      </c>
    </row>
    <row r="2953" spans="1:8" x14ac:dyDescent="0.2">
      <c r="A2953" s="3">
        <v>6900</v>
      </c>
      <c r="B2953" s="3" t="s">
        <v>3191</v>
      </c>
      <c r="C2953" s="3" t="s">
        <v>3191</v>
      </c>
      <c r="D2953" s="3" t="s">
        <v>3018</v>
      </c>
      <c r="G2953" s="19">
        <v>8894</v>
      </c>
      <c r="H2953" s="19" t="s">
        <v>4561</v>
      </c>
    </row>
    <row r="2954" spans="1:8" x14ac:dyDescent="0.2">
      <c r="A2954" s="3">
        <v>6815</v>
      </c>
      <c r="B2954" s="3" t="s">
        <v>3192</v>
      </c>
      <c r="C2954" s="3" t="s">
        <v>3192</v>
      </c>
      <c r="D2954" s="3" t="s">
        <v>3018</v>
      </c>
      <c r="G2954" s="19">
        <v>8895</v>
      </c>
      <c r="H2954" s="19" t="s">
        <v>4561</v>
      </c>
    </row>
    <row r="2955" spans="1:8" x14ac:dyDescent="0.2">
      <c r="A2955" s="3">
        <v>6805</v>
      </c>
      <c r="B2955" s="3" t="s">
        <v>3193</v>
      </c>
      <c r="C2955" s="3" t="s">
        <v>3194</v>
      </c>
      <c r="D2955" s="3" t="s">
        <v>3018</v>
      </c>
      <c r="G2955" s="19">
        <v>8896</v>
      </c>
      <c r="H2955" s="19" t="s">
        <v>4562</v>
      </c>
    </row>
    <row r="2956" spans="1:8" x14ac:dyDescent="0.2">
      <c r="A2956" s="3">
        <v>6805</v>
      </c>
      <c r="B2956" s="3" t="s">
        <v>3193</v>
      </c>
      <c r="C2956" s="3" t="s">
        <v>3194</v>
      </c>
      <c r="D2956" s="3" t="s">
        <v>3018</v>
      </c>
      <c r="G2956" s="19">
        <v>8897</v>
      </c>
      <c r="H2956" s="19" t="s">
        <v>4562</v>
      </c>
    </row>
    <row r="2957" spans="1:8" x14ac:dyDescent="0.2">
      <c r="A2957" s="3">
        <v>6986</v>
      </c>
      <c r="B2957" s="3" t="s">
        <v>3195</v>
      </c>
      <c r="C2957" s="3" t="s">
        <v>3195</v>
      </c>
      <c r="D2957" s="3" t="s">
        <v>3018</v>
      </c>
      <c r="G2957" s="19">
        <v>8898</v>
      </c>
      <c r="H2957" s="19" t="s">
        <v>4562</v>
      </c>
    </row>
    <row r="2958" spans="1:8" x14ac:dyDescent="0.2">
      <c r="A2958" s="3">
        <v>6922</v>
      </c>
      <c r="B2958" s="3" t="s">
        <v>3196</v>
      </c>
      <c r="C2958" s="3" t="s">
        <v>3196</v>
      </c>
      <c r="D2958" s="3" t="s">
        <v>3018</v>
      </c>
      <c r="G2958" s="19">
        <v>8902</v>
      </c>
      <c r="H2958" s="19" t="s">
        <v>4551</v>
      </c>
    </row>
    <row r="2959" spans="1:8" x14ac:dyDescent="0.2">
      <c r="A2959" s="3">
        <v>6933</v>
      </c>
      <c r="B2959" s="3" t="s">
        <v>3197</v>
      </c>
      <c r="C2959" s="3" t="s">
        <v>3197</v>
      </c>
      <c r="D2959" s="3" t="s">
        <v>3018</v>
      </c>
      <c r="G2959" s="19">
        <v>8903</v>
      </c>
      <c r="H2959" s="19" t="s">
        <v>4551</v>
      </c>
    </row>
    <row r="2960" spans="1:8" x14ac:dyDescent="0.2">
      <c r="A2960" s="3">
        <v>6991</v>
      </c>
      <c r="B2960" s="3" t="s">
        <v>3198</v>
      </c>
      <c r="C2960" s="3" t="s">
        <v>3198</v>
      </c>
      <c r="D2960" s="3" t="s">
        <v>3018</v>
      </c>
      <c r="G2960" s="19">
        <v>8904</v>
      </c>
      <c r="H2960" s="19" t="s">
        <v>4551</v>
      </c>
    </row>
    <row r="2961" spans="1:8" x14ac:dyDescent="0.2">
      <c r="A2961" s="3">
        <v>6986</v>
      </c>
      <c r="B2961" s="3" t="s">
        <v>3199</v>
      </c>
      <c r="C2961" s="3" t="s">
        <v>3199</v>
      </c>
      <c r="D2961" s="3" t="s">
        <v>3018</v>
      </c>
      <c r="G2961" s="19">
        <v>8905</v>
      </c>
      <c r="H2961" s="19" t="s">
        <v>4551</v>
      </c>
    </row>
    <row r="2962" spans="1:8" x14ac:dyDescent="0.2">
      <c r="A2962" s="3">
        <v>6945</v>
      </c>
      <c r="B2962" s="3" t="s">
        <v>3200</v>
      </c>
      <c r="C2962" s="3" t="s">
        <v>3200</v>
      </c>
      <c r="D2962" s="3" t="s">
        <v>3018</v>
      </c>
      <c r="G2962" s="19">
        <v>8906</v>
      </c>
      <c r="H2962" s="19" t="s">
        <v>4551</v>
      </c>
    </row>
    <row r="2963" spans="1:8" x14ac:dyDescent="0.2">
      <c r="A2963" s="3">
        <v>6900</v>
      </c>
      <c r="B2963" s="3" t="s">
        <v>3201</v>
      </c>
      <c r="C2963" s="3" t="s">
        <v>3201</v>
      </c>
      <c r="D2963" s="3" t="s">
        <v>3018</v>
      </c>
      <c r="G2963" s="19">
        <v>8907</v>
      </c>
      <c r="H2963" s="19" t="s">
        <v>4551</v>
      </c>
    </row>
    <row r="2964" spans="1:8" x14ac:dyDescent="0.2">
      <c r="A2964" s="3">
        <v>6946</v>
      </c>
      <c r="B2964" s="3" t="s">
        <v>3202</v>
      </c>
      <c r="C2964" s="3" t="s">
        <v>3202</v>
      </c>
      <c r="D2964" s="3" t="s">
        <v>3018</v>
      </c>
      <c r="G2964" s="19">
        <v>8908</v>
      </c>
      <c r="H2964" s="19" t="s">
        <v>4551</v>
      </c>
    </row>
    <row r="2965" spans="1:8" x14ac:dyDescent="0.2">
      <c r="A2965" s="3">
        <v>6946</v>
      </c>
      <c r="B2965" s="3" t="s">
        <v>3202</v>
      </c>
      <c r="C2965" s="3" t="s">
        <v>3202</v>
      </c>
      <c r="D2965" s="3" t="s">
        <v>3018</v>
      </c>
      <c r="G2965" s="19">
        <v>8909</v>
      </c>
      <c r="H2965" s="19" t="s">
        <v>4549</v>
      </c>
    </row>
    <row r="2966" spans="1:8" x14ac:dyDescent="0.2">
      <c r="A2966" s="3">
        <v>6948</v>
      </c>
      <c r="B2966" s="3" t="s">
        <v>3203</v>
      </c>
      <c r="C2966" s="3" t="s">
        <v>3203</v>
      </c>
      <c r="D2966" s="3" t="s">
        <v>3018</v>
      </c>
      <c r="G2966" s="19">
        <v>8910</v>
      </c>
      <c r="H2966" s="19" t="s">
        <v>4551</v>
      </c>
    </row>
    <row r="2967" spans="1:8" x14ac:dyDescent="0.2">
      <c r="A2967" s="3">
        <v>6984</v>
      </c>
      <c r="B2967" s="3" t="s">
        <v>3204</v>
      </c>
      <c r="C2967" s="3" t="s">
        <v>3204</v>
      </c>
      <c r="D2967" s="3" t="s">
        <v>3018</v>
      </c>
      <c r="G2967" s="19">
        <v>8911</v>
      </c>
      <c r="H2967" s="19" t="s">
        <v>4551</v>
      </c>
    </row>
    <row r="2968" spans="1:8" x14ac:dyDescent="0.2">
      <c r="A2968" s="3">
        <v>6942</v>
      </c>
      <c r="B2968" s="3" t="s">
        <v>3205</v>
      </c>
      <c r="C2968" s="3" t="s">
        <v>3205</v>
      </c>
      <c r="D2968" s="3" t="s">
        <v>3018</v>
      </c>
      <c r="G2968" s="19">
        <v>8912</v>
      </c>
      <c r="H2968" s="19" t="s">
        <v>4546</v>
      </c>
    </row>
    <row r="2969" spans="1:8" x14ac:dyDescent="0.2">
      <c r="A2969" s="3">
        <v>6924</v>
      </c>
      <c r="B2969" s="3" t="s">
        <v>3206</v>
      </c>
      <c r="C2969" s="3" t="s">
        <v>3206</v>
      </c>
      <c r="D2969" s="3" t="s">
        <v>3018</v>
      </c>
      <c r="G2969" s="19">
        <v>8913</v>
      </c>
      <c r="H2969" s="19" t="s">
        <v>4549</v>
      </c>
    </row>
    <row r="2970" spans="1:8" x14ac:dyDescent="0.2">
      <c r="A2970" s="3">
        <v>6807</v>
      </c>
      <c r="B2970" s="3" t="s">
        <v>3207</v>
      </c>
      <c r="C2970" s="3" t="s">
        <v>3208</v>
      </c>
      <c r="D2970" s="3" t="s">
        <v>3018</v>
      </c>
      <c r="G2970" s="19">
        <v>8914</v>
      </c>
      <c r="H2970" s="19" t="s">
        <v>4551</v>
      </c>
    </row>
    <row r="2971" spans="1:8" x14ac:dyDescent="0.2">
      <c r="A2971" s="3">
        <v>6947</v>
      </c>
      <c r="B2971" s="3" t="s">
        <v>3209</v>
      </c>
      <c r="C2971" s="3" t="s">
        <v>3208</v>
      </c>
      <c r="D2971" s="3" t="s">
        <v>3018</v>
      </c>
      <c r="G2971" s="19">
        <v>8915</v>
      </c>
      <c r="H2971" s="19" t="s">
        <v>4551</v>
      </c>
    </row>
    <row r="2972" spans="1:8" x14ac:dyDescent="0.2">
      <c r="A2972" s="3">
        <v>6950</v>
      </c>
      <c r="B2972" s="3" t="s">
        <v>3210</v>
      </c>
      <c r="C2972" s="3" t="s">
        <v>3208</v>
      </c>
      <c r="D2972" s="3" t="s">
        <v>3018</v>
      </c>
      <c r="G2972" s="19">
        <v>8916</v>
      </c>
      <c r="H2972" s="19" t="s">
        <v>4549</v>
      </c>
    </row>
    <row r="2973" spans="1:8" x14ac:dyDescent="0.2">
      <c r="A2973" s="3">
        <v>6953</v>
      </c>
      <c r="B2973" s="3" t="s">
        <v>3211</v>
      </c>
      <c r="C2973" s="3" t="s">
        <v>3208</v>
      </c>
      <c r="D2973" s="3" t="s">
        <v>3018</v>
      </c>
      <c r="G2973" s="19">
        <v>8917</v>
      </c>
      <c r="H2973" s="19" t="s">
        <v>4549</v>
      </c>
    </row>
    <row r="2974" spans="1:8" x14ac:dyDescent="0.2">
      <c r="A2974" s="3">
        <v>6954</v>
      </c>
      <c r="B2974" s="3" t="s">
        <v>3212</v>
      </c>
      <c r="C2974" s="3" t="s">
        <v>3208</v>
      </c>
      <c r="D2974" s="3" t="s">
        <v>3018</v>
      </c>
      <c r="G2974" s="19">
        <v>8918</v>
      </c>
      <c r="H2974" s="19" t="s">
        <v>4549</v>
      </c>
    </row>
    <row r="2975" spans="1:8" x14ac:dyDescent="0.2">
      <c r="A2975" s="3">
        <v>6954</v>
      </c>
      <c r="B2975" s="3" t="s">
        <v>3213</v>
      </c>
      <c r="C2975" s="3" t="s">
        <v>3208</v>
      </c>
      <c r="D2975" s="3" t="s">
        <v>3018</v>
      </c>
      <c r="G2975" s="19">
        <v>8919</v>
      </c>
      <c r="H2975" s="19" t="s">
        <v>4549</v>
      </c>
    </row>
    <row r="2976" spans="1:8" x14ac:dyDescent="0.2">
      <c r="A2976" s="3">
        <v>6955</v>
      </c>
      <c r="B2976" s="3" t="s">
        <v>3214</v>
      </c>
      <c r="C2976" s="3" t="s">
        <v>3208</v>
      </c>
      <c r="D2976" s="3" t="s">
        <v>3018</v>
      </c>
      <c r="G2976" s="19">
        <v>8925</v>
      </c>
      <c r="H2976" s="19" t="s">
        <v>4551</v>
      </c>
    </row>
    <row r="2977" spans="1:8" x14ac:dyDescent="0.2">
      <c r="A2977" s="3">
        <v>6955</v>
      </c>
      <c r="B2977" s="3" t="s">
        <v>3215</v>
      </c>
      <c r="C2977" s="3" t="s">
        <v>3208</v>
      </c>
      <c r="D2977" s="3" t="s">
        <v>3018</v>
      </c>
      <c r="G2977" s="19">
        <v>8926</v>
      </c>
      <c r="H2977" s="19" t="s">
        <v>4551</v>
      </c>
    </row>
    <row r="2978" spans="1:8" x14ac:dyDescent="0.2">
      <c r="A2978" s="3">
        <v>6956</v>
      </c>
      <c r="B2978" s="3" t="s">
        <v>3216</v>
      </c>
      <c r="C2978" s="3" t="s">
        <v>3208</v>
      </c>
      <c r="D2978" s="3" t="s">
        <v>3018</v>
      </c>
      <c r="G2978" s="19">
        <v>8932</v>
      </c>
      <c r="H2978" s="19" t="s">
        <v>4546</v>
      </c>
    </row>
    <row r="2979" spans="1:8" x14ac:dyDescent="0.2">
      <c r="A2979" s="3">
        <v>6957</v>
      </c>
      <c r="B2979" s="3" t="s">
        <v>3217</v>
      </c>
      <c r="C2979" s="3" t="s">
        <v>3208</v>
      </c>
      <c r="D2979" s="3" t="s">
        <v>3018</v>
      </c>
      <c r="G2979" s="19">
        <v>8933</v>
      </c>
      <c r="H2979" s="19" t="s">
        <v>4546</v>
      </c>
    </row>
    <row r="2980" spans="1:8" x14ac:dyDescent="0.2">
      <c r="A2980" s="3">
        <v>6958</v>
      </c>
      <c r="B2980" s="3" t="s">
        <v>3218</v>
      </c>
      <c r="C2980" s="3" t="s">
        <v>3208</v>
      </c>
      <c r="D2980" s="3" t="s">
        <v>3018</v>
      </c>
      <c r="G2980" s="19">
        <v>8934</v>
      </c>
      <c r="H2980" s="19" t="s">
        <v>4546</v>
      </c>
    </row>
    <row r="2981" spans="1:8" x14ac:dyDescent="0.2">
      <c r="A2981" s="3">
        <v>6958</v>
      </c>
      <c r="B2981" s="3" t="s">
        <v>3219</v>
      </c>
      <c r="C2981" s="3" t="s">
        <v>3208</v>
      </c>
      <c r="D2981" s="3" t="s">
        <v>3018</v>
      </c>
      <c r="G2981" s="19">
        <v>8942</v>
      </c>
      <c r="H2981" s="19" t="s">
        <v>4551</v>
      </c>
    </row>
    <row r="2982" spans="1:8" x14ac:dyDescent="0.2">
      <c r="A2982" s="3">
        <v>6958</v>
      </c>
      <c r="B2982" s="3" t="s">
        <v>3219</v>
      </c>
      <c r="C2982" s="3" t="s">
        <v>3208</v>
      </c>
      <c r="D2982" s="3" t="s">
        <v>3018</v>
      </c>
      <c r="G2982" s="19">
        <v>8951</v>
      </c>
      <c r="H2982" s="19" t="s">
        <v>4551</v>
      </c>
    </row>
    <row r="2983" spans="1:8" x14ac:dyDescent="0.2">
      <c r="A2983" s="3">
        <v>6960</v>
      </c>
      <c r="B2983" s="3" t="s">
        <v>3220</v>
      </c>
      <c r="C2983" s="3" t="s">
        <v>3208</v>
      </c>
      <c r="D2983" s="3" t="s">
        <v>3018</v>
      </c>
      <c r="G2983" s="19">
        <v>8952</v>
      </c>
      <c r="H2983" s="19" t="s">
        <v>4551</v>
      </c>
    </row>
    <row r="2984" spans="1:8" x14ac:dyDescent="0.2">
      <c r="A2984" s="3">
        <v>6807</v>
      </c>
      <c r="B2984" s="3" t="s">
        <v>3207</v>
      </c>
      <c r="C2984" s="3" t="s">
        <v>3221</v>
      </c>
      <c r="D2984" s="3" t="s">
        <v>3018</v>
      </c>
      <c r="G2984" s="19">
        <v>8953</v>
      </c>
      <c r="H2984" s="19" t="s">
        <v>4551</v>
      </c>
    </row>
    <row r="2985" spans="1:8" x14ac:dyDescent="0.2">
      <c r="A2985" s="3">
        <v>6808</v>
      </c>
      <c r="B2985" s="3" t="s">
        <v>3222</v>
      </c>
      <c r="C2985" s="3" t="s">
        <v>3221</v>
      </c>
      <c r="D2985" s="3" t="s">
        <v>3018</v>
      </c>
      <c r="G2985" s="19">
        <v>8954</v>
      </c>
      <c r="H2985" s="19" t="s">
        <v>4550</v>
      </c>
    </row>
    <row r="2986" spans="1:8" x14ac:dyDescent="0.2">
      <c r="A2986" s="3">
        <v>6992</v>
      </c>
      <c r="B2986" s="3" t="s">
        <v>3223</v>
      </c>
      <c r="C2986" s="3" t="s">
        <v>3223</v>
      </c>
      <c r="D2986" s="3" t="s">
        <v>3018</v>
      </c>
      <c r="G2986" s="19">
        <v>8955</v>
      </c>
      <c r="H2986" s="19" t="s">
        <v>4550</v>
      </c>
    </row>
    <row r="2987" spans="1:8" x14ac:dyDescent="0.2">
      <c r="A2987" s="3">
        <v>6943</v>
      </c>
      <c r="B2987" s="3" t="s">
        <v>3224</v>
      </c>
      <c r="C2987" s="3" t="s">
        <v>3224</v>
      </c>
      <c r="D2987" s="3" t="s">
        <v>3018</v>
      </c>
      <c r="G2987" s="19">
        <v>8956</v>
      </c>
      <c r="H2987" s="19" t="s">
        <v>4550</v>
      </c>
    </row>
    <row r="2988" spans="1:8" x14ac:dyDescent="0.2">
      <c r="A2988" s="3">
        <v>6921</v>
      </c>
      <c r="B2988" s="3" t="s">
        <v>3225</v>
      </c>
      <c r="C2988" s="3" t="s">
        <v>3225</v>
      </c>
      <c r="D2988" s="3" t="s">
        <v>3018</v>
      </c>
      <c r="G2988" s="19">
        <v>8957</v>
      </c>
      <c r="H2988" s="19" t="s">
        <v>4550</v>
      </c>
    </row>
    <row r="2989" spans="1:8" x14ac:dyDescent="0.2">
      <c r="A2989" s="3">
        <v>6919</v>
      </c>
      <c r="B2989" s="3" t="s">
        <v>3226</v>
      </c>
      <c r="C2989" s="3" t="s">
        <v>3227</v>
      </c>
      <c r="D2989" s="3" t="s">
        <v>3018</v>
      </c>
      <c r="G2989" s="19">
        <v>8962</v>
      </c>
      <c r="H2989" s="19" t="s">
        <v>4551</v>
      </c>
    </row>
    <row r="2990" spans="1:8" x14ac:dyDescent="0.2">
      <c r="A2990" s="3">
        <v>6925</v>
      </c>
      <c r="B2990" s="3" t="s">
        <v>3228</v>
      </c>
      <c r="C2990" s="3" t="s">
        <v>3227</v>
      </c>
      <c r="D2990" s="3" t="s">
        <v>3018</v>
      </c>
      <c r="G2990" s="19">
        <v>8964</v>
      </c>
      <c r="H2990" s="19" t="s">
        <v>4551</v>
      </c>
    </row>
    <row r="2991" spans="1:8" x14ac:dyDescent="0.2">
      <c r="A2991" s="3">
        <v>6926</v>
      </c>
      <c r="B2991" s="3" t="s">
        <v>3229</v>
      </c>
      <c r="C2991" s="3" t="s">
        <v>3227</v>
      </c>
      <c r="D2991" s="3" t="s">
        <v>3018</v>
      </c>
      <c r="G2991" s="19">
        <v>8965</v>
      </c>
      <c r="H2991" s="19" t="s">
        <v>4549</v>
      </c>
    </row>
    <row r="2992" spans="1:8" x14ac:dyDescent="0.2">
      <c r="A2992" s="3">
        <v>6927</v>
      </c>
      <c r="B2992" s="3" t="s">
        <v>3230</v>
      </c>
      <c r="C2992" s="3" t="s">
        <v>3227</v>
      </c>
      <c r="D2992" s="3" t="s">
        <v>3018</v>
      </c>
      <c r="G2992" s="19">
        <v>8966</v>
      </c>
      <c r="H2992" s="19" t="s">
        <v>4551</v>
      </c>
    </row>
    <row r="2993" spans="1:8" x14ac:dyDescent="0.2">
      <c r="A2993" s="3">
        <v>6937</v>
      </c>
      <c r="B2993" s="3" t="s">
        <v>3231</v>
      </c>
      <c r="C2993" s="3" t="s">
        <v>3232</v>
      </c>
      <c r="D2993" s="3" t="s">
        <v>3018</v>
      </c>
      <c r="G2993" s="19">
        <v>8967</v>
      </c>
      <c r="H2993" s="19" t="s">
        <v>4551</v>
      </c>
    </row>
    <row r="2994" spans="1:8" x14ac:dyDescent="0.2">
      <c r="A2994" s="3">
        <v>6938</v>
      </c>
      <c r="B2994" s="3" t="s">
        <v>3233</v>
      </c>
      <c r="C2994" s="3" t="s">
        <v>3232</v>
      </c>
      <c r="D2994" s="3" t="s">
        <v>3018</v>
      </c>
      <c r="G2994" s="19">
        <v>9000</v>
      </c>
      <c r="H2994" s="19" t="s">
        <v>4568</v>
      </c>
    </row>
    <row r="2995" spans="1:8" x14ac:dyDescent="0.2">
      <c r="A2995" s="3">
        <v>6938</v>
      </c>
      <c r="B2995" s="3" t="s">
        <v>3234</v>
      </c>
      <c r="C2995" s="3" t="s">
        <v>3232</v>
      </c>
      <c r="D2995" s="3" t="s">
        <v>3018</v>
      </c>
      <c r="G2995" s="19">
        <v>9008</v>
      </c>
      <c r="H2995" s="19" t="s">
        <v>4568</v>
      </c>
    </row>
    <row r="2996" spans="1:8" x14ac:dyDescent="0.2">
      <c r="A2996" s="3">
        <v>6939</v>
      </c>
      <c r="B2996" s="3" t="s">
        <v>3235</v>
      </c>
      <c r="C2996" s="3" t="s">
        <v>3232</v>
      </c>
      <c r="D2996" s="3" t="s">
        <v>3018</v>
      </c>
      <c r="G2996" s="19">
        <v>9010</v>
      </c>
      <c r="H2996" s="19" t="s">
        <v>4568</v>
      </c>
    </row>
    <row r="2997" spans="1:8" x14ac:dyDescent="0.2">
      <c r="A2997" s="3">
        <v>6939</v>
      </c>
      <c r="B2997" s="3" t="s">
        <v>3236</v>
      </c>
      <c r="C2997" s="3" t="s">
        <v>3232</v>
      </c>
      <c r="D2997" s="3" t="s">
        <v>3018</v>
      </c>
      <c r="G2997" s="19">
        <v>9011</v>
      </c>
      <c r="H2997" s="19" t="s">
        <v>4568</v>
      </c>
    </row>
    <row r="2998" spans="1:8" x14ac:dyDescent="0.2">
      <c r="A2998" s="3">
        <v>6802</v>
      </c>
      <c r="B2998" s="3" t="s">
        <v>3237</v>
      </c>
      <c r="C2998" s="3" t="s">
        <v>3238</v>
      </c>
      <c r="D2998" s="3" t="s">
        <v>3018</v>
      </c>
      <c r="G2998" s="19">
        <v>9012</v>
      </c>
      <c r="H2998" s="19" t="s">
        <v>4568</v>
      </c>
    </row>
    <row r="2999" spans="1:8" x14ac:dyDescent="0.2">
      <c r="A2999" s="3">
        <v>6803</v>
      </c>
      <c r="B2999" s="3" t="s">
        <v>3239</v>
      </c>
      <c r="C2999" s="3" t="s">
        <v>3238</v>
      </c>
      <c r="D2999" s="3" t="s">
        <v>3018</v>
      </c>
      <c r="G2999" s="19">
        <v>9014</v>
      </c>
      <c r="H2999" s="19" t="s">
        <v>4568</v>
      </c>
    </row>
    <row r="3000" spans="1:8" x14ac:dyDescent="0.2">
      <c r="A3000" s="3">
        <v>6804</v>
      </c>
      <c r="B3000" s="3" t="s">
        <v>3240</v>
      </c>
      <c r="C3000" s="3" t="s">
        <v>3238</v>
      </c>
      <c r="D3000" s="3" t="s">
        <v>3018</v>
      </c>
      <c r="G3000" s="19">
        <v>9015</v>
      </c>
      <c r="H3000" s="19" t="s">
        <v>4568</v>
      </c>
    </row>
    <row r="3001" spans="1:8" x14ac:dyDescent="0.2">
      <c r="A3001" s="3">
        <v>6806</v>
      </c>
      <c r="B3001" s="3" t="s">
        <v>3241</v>
      </c>
      <c r="C3001" s="3" t="s">
        <v>3238</v>
      </c>
      <c r="D3001" s="3" t="s">
        <v>3018</v>
      </c>
      <c r="G3001" s="19">
        <v>9016</v>
      </c>
      <c r="H3001" s="19" t="s">
        <v>4568</v>
      </c>
    </row>
    <row r="3002" spans="1:8" x14ac:dyDescent="0.2">
      <c r="A3002" s="3">
        <v>6809</v>
      </c>
      <c r="B3002" s="3" t="s">
        <v>3242</v>
      </c>
      <c r="C3002" s="3" t="s">
        <v>3238</v>
      </c>
      <c r="D3002" s="3" t="s">
        <v>3018</v>
      </c>
      <c r="G3002" s="19">
        <v>9030</v>
      </c>
      <c r="H3002" s="19" t="s">
        <v>4568</v>
      </c>
    </row>
    <row r="3003" spans="1:8" x14ac:dyDescent="0.2">
      <c r="A3003" s="3">
        <v>6980</v>
      </c>
      <c r="B3003" s="3" t="s">
        <v>3243</v>
      </c>
      <c r="C3003" s="3" t="s">
        <v>3244</v>
      </c>
      <c r="D3003" s="3" t="s">
        <v>3018</v>
      </c>
      <c r="G3003" s="19">
        <v>9032</v>
      </c>
      <c r="H3003" s="19" t="s">
        <v>4568</v>
      </c>
    </row>
    <row r="3004" spans="1:8" x14ac:dyDescent="0.2">
      <c r="A3004" s="3">
        <v>6988</v>
      </c>
      <c r="B3004" s="3" t="s">
        <v>3245</v>
      </c>
      <c r="C3004" s="3" t="s">
        <v>3244</v>
      </c>
      <c r="D3004" s="3" t="s">
        <v>3018</v>
      </c>
      <c r="G3004" s="19">
        <v>9033</v>
      </c>
      <c r="H3004" s="19" t="s">
        <v>4568</v>
      </c>
    </row>
    <row r="3005" spans="1:8" x14ac:dyDescent="0.2">
      <c r="A3005" s="3">
        <v>6989</v>
      </c>
      <c r="B3005" s="3" t="s">
        <v>3246</v>
      </c>
      <c r="C3005" s="3" t="s">
        <v>3244</v>
      </c>
      <c r="D3005" s="3" t="s">
        <v>3018</v>
      </c>
      <c r="G3005" s="19">
        <v>9034</v>
      </c>
      <c r="H3005" s="19" t="s">
        <v>4568</v>
      </c>
    </row>
    <row r="3006" spans="1:8" x14ac:dyDescent="0.2">
      <c r="A3006" s="3">
        <v>6995</v>
      </c>
      <c r="B3006" s="3" t="s">
        <v>3247</v>
      </c>
      <c r="C3006" s="3" t="s">
        <v>3244</v>
      </c>
      <c r="D3006" s="3" t="s">
        <v>3018</v>
      </c>
      <c r="G3006" s="19">
        <v>9035</v>
      </c>
      <c r="H3006" s="19" t="s">
        <v>4568</v>
      </c>
    </row>
    <row r="3007" spans="1:8" x14ac:dyDescent="0.2">
      <c r="A3007" s="3">
        <v>6997</v>
      </c>
      <c r="B3007" s="3" t="s">
        <v>3248</v>
      </c>
      <c r="C3007" s="3" t="s">
        <v>3244</v>
      </c>
      <c r="D3007" s="3" t="s">
        <v>3018</v>
      </c>
      <c r="G3007" s="19">
        <v>9036</v>
      </c>
      <c r="H3007" s="19" t="s">
        <v>4568</v>
      </c>
    </row>
    <row r="3008" spans="1:8" x14ac:dyDescent="0.2">
      <c r="A3008" s="3">
        <v>6998</v>
      </c>
      <c r="B3008" s="3" t="s">
        <v>3249</v>
      </c>
      <c r="C3008" s="3" t="s">
        <v>3244</v>
      </c>
      <c r="D3008" s="3" t="s">
        <v>3018</v>
      </c>
      <c r="G3008" s="19">
        <v>9037</v>
      </c>
      <c r="H3008" s="19" t="s">
        <v>4568</v>
      </c>
    </row>
    <row r="3009" spans="1:8" x14ac:dyDescent="0.2">
      <c r="A3009" s="3">
        <v>6817</v>
      </c>
      <c r="B3009" s="3" t="s">
        <v>3250</v>
      </c>
      <c r="C3009" s="3" t="s">
        <v>3251</v>
      </c>
      <c r="D3009" s="3" t="s">
        <v>3018</v>
      </c>
      <c r="G3009" s="19">
        <v>9038</v>
      </c>
      <c r="H3009" s="19" t="s">
        <v>4568</v>
      </c>
    </row>
    <row r="3010" spans="1:8" x14ac:dyDescent="0.2">
      <c r="A3010" s="3">
        <v>6818</v>
      </c>
      <c r="B3010" s="3" t="s">
        <v>3252</v>
      </c>
      <c r="C3010" s="3" t="s">
        <v>3251</v>
      </c>
      <c r="D3010" s="3" t="s">
        <v>3018</v>
      </c>
      <c r="G3010" s="19">
        <v>9042</v>
      </c>
      <c r="H3010" s="19" t="s">
        <v>4568</v>
      </c>
    </row>
    <row r="3011" spans="1:8" x14ac:dyDescent="0.2">
      <c r="A3011" s="3">
        <v>6821</v>
      </c>
      <c r="B3011" s="3" t="s">
        <v>3253</v>
      </c>
      <c r="C3011" s="3" t="s">
        <v>3251</v>
      </c>
      <c r="D3011" s="3" t="s">
        <v>3018</v>
      </c>
      <c r="G3011" s="19">
        <v>9043</v>
      </c>
      <c r="H3011" s="19" t="s">
        <v>4568</v>
      </c>
    </row>
    <row r="3012" spans="1:8" x14ac:dyDescent="0.2">
      <c r="A3012" s="3">
        <v>6825</v>
      </c>
      <c r="B3012" s="3" t="s">
        <v>3254</v>
      </c>
      <c r="C3012" s="3" t="s">
        <v>3251</v>
      </c>
      <c r="D3012" s="3" t="s">
        <v>3018</v>
      </c>
      <c r="G3012" s="19">
        <v>9044</v>
      </c>
      <c r="H3012" s="19" t="s">
        <v>4568</v>
      </c>
    </row>
    <row r="3013" spans="1:8" x14ac:dyDescent="0.2">
      <c r="A3013" s="3">
        <v>6828</v>
      </c>
      <c r="B3013" s="3" t="s">
        <v>3255</v>
      </c>
      <c r="C3013" s="3" t="s">
        <v>3255</v>
      </c>
      <c r="D3013" s="3" t="s">
        <v>3018</v>
      </c>
      <c r="G3013" s="19">
        <v>9050</v>
      </c>
      <c r="H3013" s="19" t="s">
        <v>4568</v>
      </c>
    </row>
    <row r="3014" spans="1:8" x14ac:dyDescent="0.2">
      <c r="A3014" s="3">
        <v>6873</v>
      </c>
      <c r="B3014" s="3" t="s">
        <v>3256</v>
      </c>
      <c r="C3014" s="3" t="s">
        <v>3257</v>
      </c>
      <c r="D3014" s="3" t="s">
        <v>3018</v>
      </c>
      <c r="G3014" s="19">
        <v>9052</v>
      </c>
      <c r="H3014" s="19" t="s">
        <v>4568</v>
      </c>
    </row>
    <row r="3015" spans="1:8" x14ac:dyDescent="0.2">
      <c r="A3015" s="3">
        <v>6874</v>
      </c>
      <c r="B3015" s="3" t="s">
        <v>3257</v>
      </c>
      <c r="C3015" s="3" t="s">
        <v>3257</v>
      </c>
      <c r="D3015" s="3" t="s">
        <v>3018</v>
      </c>
      <c r="G3015" s="19">
        <v>9053</v>
      </c>
      <c r="H3015" s="19" t="s">
        <v>4568</v>
      </c>
    </row>
    <row r="3016" spans="1:8" x14ac:dyDescent="0.2">
      <c r="A3016" s="3">
        <v>6875</v>
      </c>
      <c r="B3016" s="3" t="s">
        <v>3258</v>
      </c>
      <c r="C3016" s="3" t="s">
        <v>3257</v>
      </c>
      <c r="D3016" s="3" t="s">
        <v>3018</v>
      </c>
      <c r="G3016" s="19">
        <v>9054</v>
      </c>
      <c r="H3016" s="19" t="s">
        <v>4568</v>
      </c>
    </row>
    <row r="3017" spans="1:8" x14ac:dyDescent="0.2">
      <c r="A3017" s="3">
        <v>6875</v>
      </c>
      <c r="B3017" s="3" t="s">
        <v>3259</v>
      </c>
      <c r="C3017" s="3" t="s">
        <v>3257</v>
      </c>
      <c r="D3017" s="3" t="s">
        <v>3018</v>
      </c>
      <c r="G3017" s="19">
        <v>9055</v>
      </c>
      <c r="H3017" s="19" t="s">
        <v>4568</v>
      </c>
    </row>
    <row r="3018" spans="1:8" x14ac:dyDescent="0.2">
      <c r="A3018" s="3">
        <v>6875</v>
      </c>
      <c r="B3018" s="3" t="s">
        <v>3260</v>
      </c>
      <c r="C3018" s="3" t="s">
        <v>3257</v>
      </c>
      <c r="D3018" s="3" t="s">
        <v>3018</v>
      </c>
      <c r="G3018" s="19">
        <v>9056</v>
      </c>
      <c r="H3018" s="19" t="s">
        <v>4568</v>
      </c>
    </row>
    <row r="3019" spans="1:8" x14ac:dyDescent="0.2">
      <c r="A3019" s="3">
        <v>6830</v>
      </c>
      <c r="B3019" s="3" t="s">
        <v>3261</v>
      </c>
      <c r="C3019" s="3" t="s">
        <v>3261</v>
      </c>
      <c r="D3019" s="3" t="s">
        <v>3018</v>
      </c>
      <c r="G3019" s="19">
        <v>9057</v>
      </c>
      <c r="H3019" s="19" t="s">
        <v>4568</v>
      </c>
    </row>
    <row r="3020" spans="1:8" x14ac:dyDescent="0.2">
      <c r="A3020" s="3">
        <v>6832</v>
      </c>
      <c r="B3020" s="3" t="s">
        <v>3262</v>
      </c>
      <c r="C3020" s="3" t="s">
        <v>3261</v>
      </c>
      <c r="D3020" s="3" t="s">
        <v>3018</v>
      </c>
      <c r="G3020" s="19">
        <v>9058</v>
      </c>
      <c r="H3020" s="19" t="s">
        <v>4568</v>
      </c>
    </row>
    <row r="3021" spans="1:8" x14ac:dyDescent="0.2">
      <c r="A3021" s="3">
        <v>6832</v>
      </c>
      <c r="B3021" s="3" t="s">
        <v>3263</v>
      </c>
      <c r="C3021" s="3" t="s">
        <v>3261</v>
      </c>
      <c r="D3021" s="3" t="s">
        <v>3018</v>
      </c>
      <c r="G3021" s="19">
        <v>9062</v>
      </c>
      <c r="H3021" s="19" t="s">
        <v>4568</v>
      </c>
    </row>
    <row r="3022" spans="1:8" x14ac:dyDescent="0.2">
      <c r="A3022" s="3">
        <v>6877</v>
      </c>
      <c r="B3022" s="3" t="s">
        <v>3264</v>
      </c>
      <c r="C3022" s="3" t="s">
        <v>3264</v>
      </c>
      <c r="D3022" s="3" t="s">
        <v>3018</v>
      </c>
      <c r="G3022" s="19">
        <v>9063</v>
      </c>
      <c r="H3022" s="19" t="s">
        <v>4568</v>
      </c>
    </row>
    <row r="3023" spans="1:8" x14ac:dyDescent="0.2">
      <c r="A3023" s="3">
        <v>6825</v>
      </c>
      <c r="B3023" s="3" t="s">
        <v>3254</v>
      </c>
      <c r="C3023" s="3" t="s">
        <v>3265</v>
      </c>
      <c r="D3023" s="3" t="s">
        <v>3018</v>
      </c>
      <c r="G3023" s="19">
        <v>9064</v>
      </c>
      <c r="H3023" s="19" t="s">
        <v>4568</v>
      </c>
    </row>
    <row r="3024" spans="1:8" x14ac:dyDescent="0.2">
      <c r="A3024" s="3">
        <v>6850</v>
      </c>
      <c r="B3024" s="3" t="s">
        <v>3265</v>
      </c>
      <c r="C3024" s="3" t="s">
        <v>3265</v>
      </c>
      <c r="D3024" s="3" t="s">
        <v>3018</v>
      </c>
      <c r="G3024" s="19">
        <v>9100</v>
      </c>
      <c r="H3024" s="19" t="s">
        <v>4568</v>
      </c>
    </row>
    <row r="3025" spans="1:8" x14ac:dyDescent="0.2">
      <c r="A3025" s="3">
        <v>6852</v>
      </c>
      <c r="B3025" s="3" t="s">
        <v>3266</v>
      </c>
      <c r="C3025" s="3" t="s">
        <v>3265</v>
      </c>
      <c r="D3025" s="3" t="s">
        <v>3018</v>
      </c>
      <c r="G3025" s="19">
        <v>9103</v>
      </c>
      <c r="H3025" s="19" t="s">
        <v>4568</v>
      </c>
    </row>
    <row r="3026" spans="1:8" x14ac:dyDescent="0.2">
      <c r="A3026" s="3">
        <v>6853</v>
      </c>
      <c r="B3026" s="3" t="s">
        <v>3267</v>
      </c>
      <c r="C3026" s="3" t="s">
        <v>3265</v>
      </c>
      <c r="D3026" s="3" t="s">
        <v>3018</v>
      </c>
      <c r="G3026" s="19">
        <v>9104</v>
      </c>
      <c r="H3026" s="19" t="s">
        <v>4568</v>
      </c>
    </row>
    <row r="3027" spans="1:8" x14ac:dyDescent="0.2">
      <c r="A3027" s="3">
        <v>6862</v>
      </c>
      <c r="B3027" s="3" t="s">
        <v>3268</v>
      </c>
      <c r="C3027" s="3" t="s">
        <v>3265</v>
      </c>
      <c r="D3027" s="3" t="s">
        <v>3018</v>
      </c>
      <c r="G3027" s="19">
        <v>9105</v>
      </c>
      <c r="H3027" s="19" t="s">
        <v>4568</v>
      </c>
    </row>
    <row r="3028" spans="1:8" x14ac:dyDescent="0.2">
      <c r="A3028" s="3">
        <v>6863</v>
      </c>
      <c r="B3028" s="3" t="s">
        <v>3269</v>
      </c>
      <c r="C3028" s="3" t="s">
        <v>3265</v>
      </c>
      <c r="D3028" s="3" t="s">
        <v>3018</v>
      </c>
      <c r="G3028" s="19">
        <v>9107</v>
      </c>
      <c r="H3028" s="19" t="s">
        <v>4568</v>
      </c>
    </row>
    <row r="3029" spans="1:8" x14ac:dyDescent="0.2">
      <c r="A3029" s="3">
        <v>6864</v>
      </c>
      <c r="B3029" s="3" t="s">
        <v>3270</v>
      </c>
      <c r="C3029" s="3" t="s">
        <v>3265</v>
      </c>
      <c r="D3029" s="3" t="s">
        <v>3018</v>
      </c>
      <c r="G3029" s="19">
        <v>9108</v>
      </c>
      <c r="H3029" s="19" t="s">
        <v>4568</v>
      </c>
    </row>
    <row r="3030" spans="1:8" x14ac:dyDescent="0.2">
      <c r="A3030" s="3">
        <v>6865</v>
      </c>
      <c r="B3030" s="3" t="s">
        <v>3271</v>
      </c>
      <c r="C3030" s="3" t="s">
        <v>3265</v>
      </c>
      <c r="D3030" s="3" t="s">
        <v>3018</v>
      </c>
      <c r="G3030" s="19">
        <v>9112</v>
      </c>
      <c r="H3030" s="19" t="s">
        <v>4568</v>
      </c>
    </row>
    <row r="3031" spans="1:8" x14ac:dyDescent="0.2">
      <c r="A3031" s="3">
        <v>6866</v>
      </c>
      <c r="B3031" s="3" t="s">
        <v>3272</v>
      </c>
      <c r="C3031" s="3" t="s">
        <v>3265</v>
      </c>
      <c r="D3031" s="3" t="s">
        <v>3018</v>
      </c>
      <c r="G3031" s="19">
        <v>9113</v>
      </c>
      <c r="H3031" s="19" t="s">
        <v>4568</v>
      </c>
    </row>
    <row r="3032" spans="1:8" x14ac:dyDescent="0.2">
      <c r="A3032" s="3">
        <v>6872</v>
      </c>
      <c r="B3032" s="3" t="s">
        <v>3273</v>
      </c>
      <c r="C3032" s="3" t="s">
        <v>3265</v>
      </c>
      <c r="D3032" s="3" t="s">
        <v>3018</v>
      </c>
      <c r="G3032" s="19">
        <v>9114</v>
      </c>
      <c r="H3032" s="19" t="s">
        <v>4568</v>
      </c>
    </row>
    <row r="3033" spans="1:8" x14ac:dyDescent="0.2">
      <c r="A3033" s="3">
        <v>6872</v>
      </c>
      <c r="B3033" s="3" t="s">
        <v>3274</v>
      </c>
      <c r="C3033" s="3" t="s">
        <v>3265</v>
      </c>
      <c r="D3033" s="3" t="s">
        <v>3018</v>
      </c>
      <c r="G3033" s="19">
        <v>9115</v>
      </c>
      <c r="H3033" s="19" t="s">
        <v>4568</v>
      </c>
    </row>
    <row r="3034" spans="1:8" x14ac:dyDescent="0.2">
      <c r="A3034" s="3">
        <v>6834</v>
      </c>
      <c r="B3034" s="3" t="s">
        <v>3275</v>
      </c>
      <c r="C3034" s="3" t="s">
        <v>3275</v>
      </c>
      <c r="D3034" s="3" t="s">
        <v>3018</v>
      </c>
      <c r="G3034" s="19">
        <v>9116</v>
      </c>
      <c r="H3034" s="19" t="s">
        <v>4568</v>
      </c>
    </row>
    <row r="3035" spans="1:8" x14ac:dyDescent="0.2">
      <c r="A3035" s="3">
        <v>6883</v>
      </c>
      <c r="B3035" s="3" t="s">
        <v>3276</v>
      </c>
      <c r="C3035" s="3" t="s">
        <v>3276</v>
      </c>
      <c r="D3035" s="3" t="s">
        <v>3018</v>
      </c>
      <c r="G3035" s="19">
        <v>9122</v>
      </c>
      <c r="H3035" s="19" t="s">
        <v>4568</v>
      </c>
    </row>
    <row r="3036" spans="1:8" x14ac:dyDescent="0.2">
      <c r="A3036" s="3">
        <v>6826</v>
      </c>
      <c r="B3036" s="3" t="s">
        <v>3277</v>
      </c>
      <c r="C3036" s="3" t="s">
        <v>3277</v>
      </c>
      <c r="D3036" s="3" t="s">
        <v>3018</v>
      </c>
      <c r="G3036" s="19">
        <v>9123</v>
      </c>
      <c r="H3036" s="19" t="s">
        <v>4568</v>
      </c>
    </row>
    <row r="3037" spans="1:8" x14ac:dyDescent="0.2">
      <c r="A3037" s="3">
        <v>6854</v>
      </c>
      <c r="B3037" s="3" t="s">
        <v>3278</v>
      </c>
      <c r="C3037" s="3" t="s">
        <v>3279</v>
      </c>
      <c r="D3037" s="3" t="s">
        <v>3018</v>
      </c>
      <c r="G3037" s="19">
        <v>9125</v>
      </c>
      <c r="H3037" s="19" t="s">
        <v>4568</v>
      </c>
    </row>
    <row r="3038" spans="1:8" x14ac:dyDescent="0.2">
      <c r="A3038" s="3">
        <v>6855</v>
      </c>
      <c r="B3038" s="3" t="s">
        <v>3279</v>
      </c>
      <c r="C3038" s="3" t="s">
        <v>3279</v>
      </c>
      <c r="D3038" s="3" t="s">
        <v>3018</v>
      </c>
      <c r="G3038" s="19">
        <v>9126</v>
      </c>
      <c r="H3038" s="19" t="s">
        <v>4568</v>
      </c>
    </row>
    <row r="3039" spans="1:8" x14ac:dyDescent="0.2">
      <c r="A3039" s="3">
        <v>6833</v>
      </c>
      <c r="B3039" s="3" t="s">
        <v>3280</v>
      </c>
      <c r="C3039" s="3" t="s">
        <v>3280</v>
      </c>
      <c r="D3039" s="3" t="s">
        <v>3018</v>
      </c>
      <c r="G3039" s="19">
        <v>9127</v>
      </c>
      <c r="H3039" s="19" t="s">
        <v>4568</v>
      </c>
    </row>
    <row r="3040" spans="1:8" x14ac:dyDescent="0.2">
      <c r="A3040" s="3">
        <v>6835</v>
      </c>
      <c r="B3040" s="3" t="s">
        <v>3281</v>
      </c>
      <c r="C3040" s="3" t="s">
        <v>3282</v>
      </c>
      <c r="D3040" s="3" t="s">
        <v>3018</v>
      </c>
      <c r="G3040" s="19">
        <v>9200</v>
      </c>
      <c r="H3040" s="19" t="s">
        <v>4568</v>
      </c>
    </row>
    <row r="3041" spans="1:8" x14ac:dyDescent="0.2">
      <c r="A3041" s="3">
        <v>6837</v>
      </c>
      <c r="B3041" s="3" t="s">
        <v>3283</v>
      </c>
      <c r="C3041" s="3" t="s">
        <v>3282</v>
      </c>
      <c r="D3041" s="3" t="s">
        <v>3018</v>
      </c>
      <c r="G3041" s="19">
        <v>9203</v>
      </c>
      <c r="H3041" s="19" t="s">
        <v>4567</v>
      </c>
    </row>
    <row r="3042" spans="1:8" x14ac:dyDescent="0.2">
      <c r="A3042" s="3">
        <v>6837</v>
      </c>
      <c r="B3042" s="3" t="s">
        <v>3284</v>
      </c>
      <c r="C3042" s="3" t="s">
        <v>3282</v>
      </c>
      <c r="D3042" s="3" t="s">
        <v>3018</v>
      </c>
      <c r="G3042" s="19">
        <v>9204</v>
      </c>
      <c r="H3042" s="19" t="s">
        <v>4568</v>
      </c>
    </row>
    <row r="3043" spans="1:8" x14ac:dyDescent="0.2">
      <c r="A3043" s="3">
        <v>6838</v>
      </c>
      <c r="B3043" s="3" t="s">
        <v>3285</v>
      </c>
      <c r="C3043" s="3" t="s">
        <v>3282</v>
      </c>
      <c r="D3043" s="3" t="s">
        <v>3018</v>
      </c>
      <c r="G3043" s="19">
        <v>9205</v>
      </c>
      <c r="H3043" s="19" t="s">
        <v>4567</v>
      </c>
    </row>
    <row r="3044" spans="1:8" x14ac:dyDescent="0.2">
      <c r="A3044" s="3">
        <v>6838</v>
      </c>
      <c r="B3044" s="3" t="s">
        <v>3286</v>
      </c>
      <c r="C3044" s="3" t="s">
        <v>3282</v>
      </c>
      <c r="D3044" s="3" t="s">
        <v>3018</v>
      </c>
      <c r="G3044" s="19">
        <v>9212</v>
      </c>
      <c r="H3044" s="19" t="s">
        <v>4568</v>
      </c>
    </row>
    <row r="3045" spans="1:8" x14ac:dyDescent="0.2">
      <c r="A3045" s="3">
        <v>6839</v>
      </c>
      <c r="B3045" s="3" t="s">
        <v>3287</v>
      </c>
      <c r="C3045" s="3" t="s">
        <v>3282</v>
      </c>
      <c r="D3045" s="3" t="s">
        <v>3018</v>
      </c>
      <c r="G3045" s="19">
        <v>9213</v>
      </c>
      <c r="H3045" s="19" t="s">
        <v>4567</v>
      </c>
    </row>
    <row r="3046" spans="1:8" x14ac:dyDescent="0.2">
      <c r="A3046" s="3">
        <v>6710</v>
      </c>
      <c r="B3046" s="3" t="s">
        <v>3288</v>
      </c>
      <c r="C3046" s="3" t="s">
        <v>3288</v>
      </c>
      <c r="D3046" s="3" t="s">
        <v>3018</v>
      </c>
      <c r="G3046" s="19">
        <v>9214</v>
      </c>
      <c r="H3046" s="19" t="s">
        <v>4567</v>
      </c>
    </row>
    <row r="3047" spans="1:8" x14ac:dyDescent="0.2">
      <c r="A3047" s="3">
        <v>6526</v>
      </c>
      <c r="B3047" s="3" t="s">
        <v>3289</v>
      </c>
      <c r="C3047" s="3" t="s">
        <v>3290</v>
      </c>
      <c r="D3047" s="3" t="s">
        <v>3018</v>
      </c>
      <c r="G3047" s="19">
        <v>9215</v>
      </c>
      <c r="H3047" s="19" t="s">
        <v>4567</v>
      </c>
    </row>
    <row r="3048" spans="1:8" x14ac:dyDescent="0.2">
      <c r="A3048" s="3">
        <v>6527</v>
      </c>
      <c r="B3048" s="3" t="s">
        <v>3291</v>
      </c>
      <c r="C3048" s="3" t="s">
        <v>3290</v>
      </c>
      <c r="D3048" s="3" t="s">
        <v>3018</v>
      </c>
      <c r="G3048" s="19">
        <v>9216</v>
      </c>
      <c r="H3048" s="19" t="s">
        <v>4567</v>
      </c>
    </row>
    <row r="3049" spans="1:8" x14ac:dyDescent="0.2">
      <c r="A3049" s="3">
        <v>6703</v>
      </c>
      <c r="B3049" s="3" t="s">
        <v>3292</v>
      </c>
      <c r="C3049" s="3" t="s">
        <v>3290</v>
      </c>
      <c r="D3049" s="3" t="s">
        <v>3018</v>
      </c>
      <c r="G3049" s="19">
        <v>9217</v>
      </c>
      <c r="H3049" s="19" t="s">
        <v>4567</v>
      </c>
    </row>
    <row r="3050" spans="1:8" x14ac:dyDescent="0.2">
      <c r="A3050" s="3">
        <v>6705</v>
      </c>
      <c r="B3050" s="3" t="s">
        <v>3293</v>
      </c>
      <c r="C3050" s="3" t="s">
        <v>3290</v>
      </c>
      <c r="D3050" s="3" t="s">
        <v>3018</v>
      </c>
      <c r="G3050" s="19">
        <v>9220</v>
      </c>
      <c r="H3050" s="19" t="s">
        <v>4567</v>
      </c>
    </row>
    <row r="3051" spans="1:8" x14ac:dyDescent="0.2">
      <c r="A3051" s="3">
        <v>6707</v>
      </c>
      <c r="B3051" s="3" t="s">
        <v>3294</v>
      </c>
      <c r="C3051" s="3" t="s">
        <v>3290</v>
      </c>
      <c r="D3051" s="3" t="s">
        <v>3018</v>
      </c>
      <c r="G3051" s="19">
        <v>9223</v>
      </c>
      <c r="H3051" s="19" t="s">
        <v>4567</v>
      </c>
    </row>
    <row r="3052" spans="1:8" x14ac:dyDescent="0.2">
      <c r="A3052" s="3">
        <v>6685</v>
      </c>
      <c r="B3052" s="3" t="s">
        <v>3295</v>
      </c>
      <c r="C3052" s="3" t="s">
        <v>3295</v>
      </c>
      <c r="D3052" s="3" t="s">
        <v>3018</v>
      </c>
      <c r="G3052" s="19">
        <v>9225</v>
      </c>
      <c r="H3052" s="19" t="s">
        <v>4567</v>
      </c>
    </row>
    <row r="3053" spans="1:8" x14ac:dyDescent="0.2">
      <c r="A3053" s="3">
        <v>6683</v>
      </c>
      <c r="B3053" s="3" t="s">
        <v>3296</v>
      </c>
      <c r="C3053" s="3" t="s">
        <v>3297</v>
      </c>
      <c r="D3053" s="3" t="s">
        <v>3018</v>
      </c>
      <c r="G3053" s="19">
        <v>9230</v>
      </c>
      <c r="H3053" s="19" t="s">
        <v>4567</v>
      </c>
    </row>
    <row r="3054" spans="1:8" x14ac:dyDescent="0.2">
      <c r="A3054" s="3">
        <v>6684</v>
      </c>
      <c r="B3054" s="3" t="s">
        <v>3297</v>
      </c>
      <c r="C3054" s="3" t="s">
        <v>3297</v>
      </c>
      <c r="D3054" s="3" t="s">
        <v>3018</v>
      </c>
      <c r="G3054" s="19">
        <v>9231</v>
      </c>
      <c r="H3054" s="19" t="s">
        <v>4568</v>
      </c>
    </row>
    <row r="3055" spans="1:8" x14ac:dyDescent="0.2">
      <c r="A3055" s="3">
        <v>6684</v>
      </c>
      <c r="B3055" s="3" t="s">
        <v>3298</v>
      </c>
      <c r="C3055" s="3" t="s">
        <v>3297</v>
      </c>
      <c r="D3055" s="3" t="s">
        <v>3018</v>
      </c>
      <c r="G3055" s="19">
        <v>9240</v>
      </c>
      <c r="H3055" s="19" t="s">
        <v>4567</v>
      </c>
    </row>
    <row r="3056" spans="1:8" x14ac:dyDescent="0.2">
      <c r="A3056" s="3">
        <v>6683</v>
      </c>
      <c r="B3056" s="3" t="s">
        <v>3299</v>
      </c>
      <c r="C3056" s="3" t="s">
        <v>3299</v>
      </c>
      <c r="D3056" s="3" t="s">
        <v>3018</v>
      </c>
      <c r="G3056" s="19">
        <v>9242</v>
      </c>
      <c r="H3056" s="19" t="s">
        <v>4567</v>
      </c>
    </row>
    <row r="3057" spans="1:8" x14ac:dyDescent="0.2">
      <c r="A3057" s="3">
        <v>6675</v>
      </c>
      <c r="B3057" s="3" t="s">
        <v>3300</v>
      </c>
      <c r="C3057" s="3" t="s">
        <v>3300</v>
      </c>
      <c r="D3057" s="3" t="s">
        <v>3018</v>
      </c>
      <c r="G3057" s="19">
        <v>9243</v>
      </c>
      <c r="H3057" s="19" t="s">
        <v>4567</v>
      </c>
    </row>
    <row r="3058" spans="1:8" x14ac:dyDescent="0.2">
      <c r="A3058" s="3">
        <v>6676</v>
      </c>
      <c r="B3058" s="3" t="s">
        <v>3301</v>
      </c>
      <c r="C3058" s="3" t="s">
        <v>3300</v>
      </c>
      <c r="D3058" s="3" t="s">
        <v>3018</v>
      </c>
      <c r="G3058" s="19">
        <v>9244</v>
      </c>
      <c r="H3058" s="19" t="s">
        <v>4567</v>
      </c>
    </row>
    <row r="3059" spans="1:8" x14ac:dyDescent="0.2">
      <c r="A3059" s="3">
        <v>6690</v>
      </c>
      <c r="B3059" s="3" t="s">
        <v>3302</v>
      </c>
      <c r="C3059" s="3" t="s">
        <v>3300</v>
      </c>
      <c r="D3059" s="3" t="s">
        <v>3018</v>
      </c>
      <c r="G3059" s="19">
        <v>9245</v>
      </c>
      <c r="H3059" s="19" t="s">
        <v>4567</v>
      </c>
    </row>
    <row r="3060" spans="1:8" x14ac:dyDescent="0.2">
      <c r="A3060" s="3">
        <v>6690</v>
      </c>
      <c r="B3060" s="3" t="s">
        <v>3303</v>
      </c>
      <c r="C3060" s="3" t="s">
        <v>3300</v>
      </c>
      <c r="D3060" s="3" t="s">
        <v>3018</v>
      </c>
      <c r="G3060" s="19">
        <v>9246</v>
      </c>
      <c r="H3060" s="19" t="s">
        <v>4567</v>
      </c>
    </row>
    <row r="3061" spans="1:8" x14ac:dyDescent="0.2">
      <c r="A3061" s="3">
        <v>6682</v>
      </c>
      <c r="B3061" s="3" t="s">
        <v>3304</v>
      </c>
      <c r="C3061" s="3" t="s">
        <v>3304</v>
      </c>
      <c r="D3061" s="3" t="s">
        <v>3018</v>
      </c>
      <c r="G3061" s="19">
        <v>9247</v>
      </c>
      <c r="H3061" s="19" t="s">
        <v>4567</v>
      </c>
    </row>
    <row r="3062" spans="1:8" x14ac:dyDescent="0.2">
      <c r="A3062" s="3">
        <v>6673</v>
      </c>
      <c r="B3062" s="3" t="s">
        <v>3305</v>
      </c>
      <c r="C3062" s="3" t="s">
        <v>3305</v>
      </c>
      <c r="D3062" s="3" t="s">
        <v>3018</v>
      </c>
      <c r="G3062" s="19">
        <v>9248</v>
      </c>
      <c r="H3062" s="19" t="s">
        <v>4567</v>
      </c>
    </row>
    <row r="3063" spans="1:8" x14ac:dyDescent="0.2">
      <c r="A3063" s="3">
        <v>6674</v>
      </c>
      <c r="B3063" s="3" t="s">
        <v>3306</v>
      </c>
      <c r="C3063" s="3" t="s">
        <v>3305</v>
      </c>
      <c r="D3063" s="3" t="s">
        <v>3018</v>
      </c>
      <c r="G3063" s="19">
        <v>9249</v>
      </c>
      <c r="H3063" s="19" t="s">
        <v>4567</v>
      </c>
    </row>
    <row r="3064" spans="1:8" x14ac:dyDescent="0.2">
      <c r="A3064" s="3">
        <v>6674</v>
      </c>
      <c r="B3064" s="3" t="s">
        <v>3307</v>
      </c>
      <c r="C3064" s="3" t="s">
        <v>3305</v>
      </c>
      <c r="D3064" s="3" t="s">
        <v>3018</v>
      </c>
      <c r="G3064" s="19">
        <v>9300</v>
      </c>
      <c r="H3064" s="19" t="s">
        <v>4568</v>
      </c>
    </row>
    <row r="3065" spans="1:8" x14ac:dyDescent="0.2">
      <c r="A3065" s="3">
        <v>6677</v>
      </c>
      <c r="B3065" s="3" t="s">
        <v>3308</v>
      </c>
      <c r="C3065" s="3" t="s">
        <v>3305</v>
      </c>
      <c r="D3065" s="3" t="s">
        <v>3018</v>
      </c>
      <c r="G3065" s="19">
        <v>9304</v>
      </c>
      <c r="H3065" s="19" t="s">
        <v>4568</v>
      </c>
    </row>
    <row r="3066" spans="1:8" x14ac:dyDescent="0.2">
      <c r="A3066" s="3">
        <v>6677</v>
      </c>
      <c r="B3066" s="3" t="s">
        <v>3309</v>
      </c>
      <c r="C3066" s="3" t="s">
        <v>3305</v>
      </c>
      <c r="D3066" s="3" t="s">
        <v>3018</v>
      </c>
      <c r="G3066" s="19">
        <v>9305</v>
      </c>
      <c r="H3066" s="19" t="s">
        <v>4568</v>
      </c>
    </row>
    <row r="3067" spans="1:8" x14ac:dyDescent="0.2">
      <c r="A3067" s="3">
        <v>6678</v>
      </c>
      <c r="B3067" s="3" t="s">
        <v>3310</v>
      </c>
      <c r="C3067" s="3" t="s">
        <v>3305</v>
      </c>
      <c r="D3067" s="3" t="s">
        <v>3018</v>
      </c>
      <c r="G3067" s="19">
        <v>9306</v>
      </c>
      <c r="H3067" s="19" t="s">
        <v>4568</v>
      </c>
    </row>
    <row r="3068" spans="1:8" x14ac:dyDescent="0.2">
      <c r="A3068" s="3">
        <v>6678</v>
      </c>
      <c r="B3068" s="3" t="s">
        <v>3311</v>
      </c>
      <c r="C3068" s="3" t="s">
        <v>3305</v>
      </c>
      <c r="D3068" s="3" t="s">
        <v>3018</v>
      </c>
      <c r="G3068" s="19">
        <v>9308</v>
      </c>
      <c r="H3068" s="19" t="s">
        <v>4567</v>
      </c>
    </row>
    <row r="3069" spans="1:8" x14ac:dyDescent="0.2">
      <c r="A3069" s="3">
        <v>6678</v>
      </c>
      <c r="B3069" s="3" t="s">
        <v>3312</v>
      </c>
      <c r="C3069" s="3" t="s">
        <v>3305</v>
      </c>
      <c r="D3069" s="3" t="s">
        <v>3018</v>
      </c>
      <c r="G3069" s="19">
        <v>9312</v>
      </c>
      <c r="H3069" s="19" t="s">
        <v>4567</v>
      </c>
    </row>
    <row r="3070" spans="1:8" x14ac:dyDescent="0.2">
      <c r="A3070" s="3">
        <v>6692</v>
      </c>
      <c r="B3070" s="3" t="s">
        <v>3313</v>
      </c>
      <c r="C3070" s="3" t="s">
        <v>3314</v>
      </c>
      <c r="D3070" s="3" t="s">
        <v>3018</v>
      </c>
      <c r="G3070" s="19">
        <v>9313</v>
      </c>
      <c r="H3070" s="19" t="s">
        <v>4567</v>
      </c>
    </row>
    <row r="3071" spans="1:8" x14ac:dyDescent="0.2">
      <c r="A3071" s="3">
        <v>6692</v>
      </c>
      <c r="B3071" s="3" t="s">
        <v>3315</v>
      </c>
      <c r="C3071" s="3" t="s">
        <v>3314</v>
      </c>
      <c r="D3071" s="3" t="s">
        <v>3018</v>
      </c>
      <c r="G3071" s="19">
        <v>9314</v>
      </c>
      <c r="H3071" s="19" t="s">
        <v>4567</v>
      </c>
    </row>
    <row r="3072" spans="1:8" x14ac:dyDescent="0.2">
      <c r="A3072" s="3">
        <v>6693</v>
      </c>
      <c r="B3072" s="3" t="s">
        <v>3316</v>
      </c>
      <c r="C3072" s="3" t="s">
        <v>3314</v>
      </c>
      <c r="D3072" s="3" t="s">
        <v>3018</v>
      </c>
      <c r="G3072" s="19">
        <v>9315</v>
      </c>
      <c r="H3072" s="19" t="s">
        <v>4567</v>
      </c>
    </row>
    <row r="3073" spans="1:8" x14ac:dyDescent="0.2">
      <c r="A3073" s="3">
        <v>6694</v>
      </c>
      <c r="B3073" s="3" t="s">
        <v>3317</v>
      </c>
      <c r="C3073" s="3" t="s">
        <v>3314</v>
      </c>
      <c r="D3073" s="3" t="s">
        <v>3018</v>
      </c>
      <c r="G3073" s="19">
        <v>9320</v>
      </c>
      <c r="H3073" s="19" t="s">
        <v>4567</v>
      </c>
    </row>
    <row r="3074" spans="1:8" x14ac:dyDescent="0.2">
      <c r="A3074" s="3">
        <v>6695</v>
      </c>
      <c r="B3074" s="3" t="s">
        <v>3318</v>
      </c>
      <c r="C3074" s="3" t="s">
        <v>3314</v>
      </c>
      <c r="D3074" s="3" t="s">
        <v>3018</v>
      </c>
      <c r="G3074" s="19">
        <v>9322</v>
      </c>
      <c r="H3074" s="19" t="s">
        <v>4567</v>
      </c>
    </row>
    <row r="3075" spans="1:8" x14ac:dyDescent="0.2">
      <c r="A3075" s="3">
        <v>6695</v>
      </c>
      <c r="B3075" s="3" t="s">
        <v>3319</v>
      </c>
      <c r="C3075" s="3" t="s">
        <v>3314</v>
      </c>
      <c r="D3075" s="3" t="s">
        <v>3018</v>
      </c>
      <c r="G3075" s="19">
        <v>9323</v>
      </c>
      <c r="H3075" s="19" t="s">
        <v>4568</v>
      </c>
    </row>
    <row r="3076" spans="1:8" x14ac:dyDescent="0.2">
      <c r="A3076" s="3">
        <v>6696</v>
      </c>
      <c r="B3076" s="3" t="s">
        <v>3320</v>
      </c>
      <c r="C3076" s="3" t="s">
        <v>3314</v>
      </c>
      <c r="D3076" s="3" t="s">
        <v>3018</v>
      </c>
      <c r="G3076" s="19">
        <v>9325</v>
      </c>
      <c r="H3076" s="19" t="s">
        <v>4567</v>
      </c>
    </row>
    <row r="3077" spans="1:8" x14ac:dyDescent="0.2">
      <c r="A3077" s="3">
        <v>6670</v>
      </c>
      <c r="B3077" s="3" t="s">
        <v>3321</v>
      </c>
      <c r="C3077" s="3" t="s">
        <v>3322</v>
      </c>
      <c r="D3077" s="3" t="s">
        <v>3018</v>
      </c>
      <c r="G3077" s="19">
        <v>9326</v>
      </c>
      <c r="H3077" s="19" t="s">
        <v>4568</v>
      </c>
    </row>
    <row r="3078" spans="1:8" x14ac:dyDescent="0.2">
      <c r="A3078" s="3">
        <v>6672</v>
      </c>
      <c r="B3078" s="3" t="s">
        <v>3323</v>
      </c>
      <c r="C3078" s="3" t="s">
        <v>3322</v>
      </c>
      <c r="D3078" s="3" t="s">
        <v>3018</v>
      </c>
      <c r="G3078" s="19">
        <v>9327</v>
      </c>
      <c r="H3078" s="19" t="s">
        <v>4568</v>
      </c>
    </row>
    <row r="3079" spans="1:8" x14ac:dyDescent="0.2">
      <c r="A3079" s="3">
        <v>6809</v>
      </c>
      <c r="B3079" s="3" t="s">
        <v>3242</v>
      </c>
      <c r="C3079" s="3" t="s">
        <v>3324</v>
      </c>
      <c r="D3079" s="3" t="s">
        <v>3018</v>
      </c>
      <c r="G3079" s="19">
        <v>9400</v>
      </c>
      <c r="H3079" s="19" t="s">
        <v>4568</v>
      </c>
    </row>
    <row r="3080" spans="1:8" x14ac:dyDescent="0.2">
      <c r="A3080" s="3">
        <v>6652</v>
      </c>
      <c r="B3080" s="3" t="s">
        <v>3325</v>
      </c>
      <c r="C3080" s="3" t="s">
        <v>3326</v>
      </c>
      <c r="D3080" s="3" t="s">
        <v>3018</v>
      </c>
      <c r="G3080" s="19">
        <v>9402</v>
      </c>
      <c r="H3080" s="19" t="s">
        <v>4568</v>
      </c>
    </row>
    <row r="3081" spans="1:8" x14ac:dyDescent="0.2">
      <c r="A3081" s="3">
        <v>6653</v>
      </c>
      <c r="B3081" s="3" t="s">
        <v>3327</v>
      </c>
      <c r="C3081" s="3" t="s">
        <v>3326</v>
      </c>
      <c r="D3081" s="3" t="s">
        <v>3018</v>
      </c>
      <c r="G3081" s="19">
        <v>9403</v>
      </c>
      <c r="H3081" s="19" t="s">
        <v>4568</v>
      </c>
    </row>
    <row r="3082" spans="1:8" x14ac:dyDescent="0.2">
      <c r="A3082" s="3">
        <v>6654</v>
      </c>
      <c r="B3082" s="3" t="s">
        <v>3328</v>
      </c>
      <c r="C3082" s="3" t="s">
        <v>3326</v>
      </c>
      <c r="D3082" s="3" t="s">
        <v>3018</v>
      </c>
      <c r="G3082" s="19">
        <v>9404</v>
      </c>
      <c r="H3082" s="19" t="s">
        <v>4568</v>
      </c>
    </row>
    <row r="3083" spans="1:8" x14ac:dyDescent="0.2">
      <c r="A3083" s="3">
        <v>6655</v>
      </c>
      <c r="B3083" s="3" t="s">
        <v>3329</v>
      </c>
      <c r="C3083" s="3" t="s">
        <v>3330</v>
      </c>
      <c r="D3083" s="3" t="s">
        <v>3018</v>
      </c>
      <c r="G3083" s="19">
        <v>9405</v>
      </c>
      <c r="H3083" s="19" t="s">
        <v>4568</v>
      </c>
    </row>
    <row r="3084" spans="1:8" x14ac:dyDescent="0.2">
      <c r="A3084" s="3">
        <v>6655</v>
      </c>
      <c r="B3084" s="3" t="s">
        <v>3331</v>
      </c>
      <c r="C3084" s="3" t="s">
        <v>3330</v>
      </c>
      <c r="D3084" s="3" t="s">
        <v>3018</v>
      </c>
      <c r="G3084" s="19">
        <v>9410</v>
      </c>
      <c r="H3084" s="19" t="s">
        <v>4568</v>
      </c>
    </row>
    <row r="3085" spans="1:8" x14ac:dyDescent="0.2">
      <c r="A3085" s="3">
        <v>6655</v>
      </c>
      <c r="B3085" s="3" t="s">
        <v>3332</v>
      </c>
      <c r="C3085" s="3" t="s">
        <v>3330</v>
      </c>
      <c r="D3085" s="3" t="s">
        <v>3018</v>
      </c>
      <c r="G3085" s="19">
        <v>9411</v>
      </c>
      <c r="H3085" s="19" t="s">
        <v>4568</v>
      </c>
    </row>
    <row r="3086" spans="1:8" x14ac:dyDescent="0.2">
      <c r="A3086" s="3">
        <v>6656</v>
      </c>
      <c r="B3086" s="3" t="s">
        <v>3333</v>
      </c>
      <c r="C3086" s="3" t="s">
        <v>3330</v>
      </c>
      <c r="D3086" s="3" t="s">
        <v>3018</v>
      </c>
      <c r="G3086" s="19">
        <v>9413</v>
      </c>
      <c r="H3086" s="19" t="s">
        <v>4568</v>
      </c>
    </row>
    <row r="3087" spans="1:8" x14ac:dyDescent="0.2">
      <c r="A3087" s="3">
        <v>6657</v>
      </c>
      <c r="B3087" s="3" t="s">
        <v>3334</v>
      </c>
      <c r="C3087" s="3" t="s">
        <v>3330</v>
      </c>
      <c r="D3087" s="3" t="s">
        <v>3018</v>
      </c>
      <c r="G3087" s="19">
        <v>9422</v>
      </c>
      <c r="H3087" s="19" t="s">
        <v>4568</v>
      </c>
    </row>
    <row r="3088" spans="1:8" x14ac:dyDescent="0.2">
      <c r="A3088" s="3">
        <v>6658</v>
      </c>
      <c r="B3088" s="3" t="s">
        <v>3335</v>
      </c>
      <c r="C3088" s="3" t="s">
        <v>3330</v>
      </c>
      <c r="D3088" s="3" t="s">
        <v>3018</v>
      </c>
      <c r="G3088" s="19">
        <v>9423</v>
      </c>
      <c r="H3088" s="19" t="s">
        <v>4568</v>
      </c>
    </row>
    <row r="3089" spans="1:8" x14ac:dyDescent="0.2">
      <c r="A3089" s="3">
        <v>6659</v>
      </c>
      <c r="B3089" s="3" t="s">
        <v>3336</v>
      </c>
      <c r="C3089" s="3" t="s">
        <v>3330</v>
      </c>
      <c r="D3089" s="3" t="s">
        <v>3018</v>
      </c>
      <c r="G3089" s="19">
        <v>9424</v>
      </c>
      <c r="H3089" s="19" t="s">
        <v>4568</v>
      </c>
    </row>
    <row r="3090" spans="1:8" x14ac:dyDescent="0.2">
      <c r="A3090" s="3">
        <v>6659</v>
      </c>
      <c r="B3090" s="3" t="s">
        <v>3337</v>
      </c>
      <c r="C3090" s="3" t="s">
        <v>3330</v>
      </c>
      <c r="D3090" s="3" t="s">
        <v>3018</v>
      </c>
      <c r="G3090" s="19">
        <v>9425</v>
      </c>
      <c r="H3090" s="19" t="s">
        <v>4568</v>
      </c>
    </row>
    <row r="3091" spans="1:8" x14ac:dyDescent="0.2">
      <c r="A3091" s="3">
        <v>6571</v>
      </c>
      <c r="B3091" s="3" t="s">
        <v>3338</v>
      </c>
      <c r="C3091" s="3" t="s">
        <v>3339</v>
      </c>
      <c r="D3091" s="3" t="s">
        <v>3018</v>
      </c>
      <c r="G3091" s="19">
        <v>9426</v>
      </c>
      <c r="H3091" s="19" t="s">
        <v>4568</v>
      </c>
    </row>
    <row r="3092" spans="1:8" x14ac:dyDescent="0.2">
      <c r="A3092" s="3">
        <v>6572</v>
      </c>
      <c r="B3092" s="3" t="s">
        <v>3340</v>
      </c>
      <c r="C3092" s="3" t="s">
        <v>3339</v>
      </c>
      <c r="D3092" s="3" t="s">
        <v>3018</v>
      </c>
      <c r="G3092" s="19">
        <v>9427</v>
      </c>
      <c r="H3092" s="19" t="s">
        <v>4568</v>
      </c>
    </row>
    <row r="3093" spans="1:8" x14ac:dyDescent="0.2">
      <c r="A3093" s="3">
        <v>6573</v>
      </c>
      <c r="B3093" s="3" t="s">
        <v>3341</v>
      </c>
      <c r="C3093" s="3" t="s">
        <v>3339</v>
      </c>
      <c r="D3093" s="3" t="s">
        <v>3018</v>
      </c>
      <c r="G3093" s="19">
        <v>9428</v>
      </c>
      <c r="H3093" s="19" t="s">
        <v>4568</v>
      </c>
    </row>
    <row r="3094" spans="1:8" x14ac:dyDescent="0.2">
      <c r="A3094" s="3">
        <v>6574</v>
      </c>
      <c r="B3094" s="3" t="s">
        <v>3342</v>
      </c>
      <c r="C3094" s="3" t="s">
        <v>3339</v>
      </c>
      <c r="D3094" s="3" t="s">
        <v>3018</v>
      </c>
      <c r="G3094" s="19">
        <v>9430</v>
      </c>
      <c r="H3094" s="19" t="s">
        <v>4568</v>
      </c>
    </row>
    <row r="3095" spans="1:8" x14ac:dyDescent="0.2">
      <c r="A3095" s="3">
        <v>6575</v>
      </c>
      <c r="B3095" s="3" t="s">
        <v>3343</v>
      </c>
      <c r="C3095" s="3" t="s">
        <v>3339</v>
      </c>
      <c r="D3095" s="3" t="s">
        <v>3018</v>
      </c>
      <c r="G3095" s="19">
        <v>9434</v>
      </c>
      <c r="H3095" s="19" t="s">
        <v>4568</v>
      </c>
    </row>
    <row r="3096" spans="1:8" x14ac:dyDescent="0.2">
      <c r="A3096" s="3">
        <v>6575</v>
      </c>
      <c r="B3096" s="3" t="s">
        <v>3344</v>
      </c>
      <c r="C3096" s="3" t="s">
        <v>3339</v>
      </c>
      <c r="D3096" s="3" t="s">
        <v>3018</v>
      </c>
      <c r="G3096" s="19">
        <v>9435</v>
      </c>
      <c r="H3096" s="19" t="s">
        <v>4568</v>
      </c>
    </row>
    <row r="3097" spans="1:8" x14ac:dyDescent="0.2">
      <c r="A3097" s="3">
        <v>6576</v>
      </c>
      <c r="B3097" s="3" t="s">
        <v>3345</v>
      </c>
      <c r="C3097" s="3" t="s">
        <v>3339</v>
      </c>
      <c r="D3097" s="3" t="s">
        <v>3018</v>
      </c>
      <c r="G3097" s="19">
        <v>9436</v>
      </c>
      <c r="H3097" s="19" t="s">
        <v>4568</v>
      </c>
    </row>
    <row r="3098" spans="1:8" x14ac:dyDescent="0.2">
      <c r="A3098" s="3">
        <v>6577</v>
      </c>
      <c r="B3098" s="3" t="s">
        <v>3346</v>
      </c>
      <c r="C3098" s="3" t="s">
        <v>3339</v>
      </c>
      <c r="D3098" s="3" t="s">
        <v>3018</v>
      </c>
      <c r="G3098" s="19">
        <v>9437</v>
      </c>
      <c r="H3098" s="19" t="s">
        <v>4568</v>
      </c>
    </row>
    <row r="3099" spans="1:8" x14ac:dyDescent="0.2">
      <c r="A3099" s="3">
        <v>6578</v>
      </c>
      <c r="B3099" s="3" t="s">
        <v>3347</v>
      </c>
      <c r="C3099" s="3" t="s">
        <v>3339</v>
      </c>
      <c r="D3099" s="3" t="s">
        <v>3018</v>
      </c>
      <c r="G3099" s="19">
        <v>9442</v>
      </c>
      <c r="H3099" s="19" t="s">
        <v>4568</v>
      </c>
    </row>
    <row r="3100" spans="1:8" x14ac:dyDescent="0.2">
      <c r="A3100" s="3">
        <v>6579</v>
      </c>
      <c r="B3100" s="3" t="s">
        <v>3348</v>
      </c>
      <c r="C3100" s="3" t="s">
        <v>3339</v>
      </c>
      <c r="D3100" s="3" t="s">
        <v>3018</v>
      </c>
      <c r="G3100" s="19">
        <v>9443</v>
      </c>
      <c r="H3100" s="19" t="s">
        <v>4568</v>
      </c>
    </row>
    <row r="3101" spans="1:8" x14ac:dyDescent="0.2">
      <c r="A3101" s="3">
        <v>6594</v>
      </c>
      <c r="B3101" s="3" t="s">
        <v>3349</v>
      </c>
      <c r="C3101" s="3" t="s">
        <v>3339</v>
      </c>
      <c r="D3101" s="3" t="s">
        <v>3018</v>
      </c>
      <c r="G3101" s="19">
        <v>9444</v>
      </c>
      <c r="H3101" s="19" t="s">
        <v>4568</v>
      </c>
    </row>
    <row r="3102" spans="1:8" x14ac:dyDescent="0.2">
      <c r="A3102" s="3">
        <v>6631</v>
      </c>
      <c r="B3102" s="3" t="s">
        <v>3350</v>
      </c>
      <c r="C3102" s="3" t="s">
        <v>3351</v>
      </c>
      <c r="D3102" s="3" t="s">
        <v>3018</v>
      </c>
      <c r="G3102" s="19">
        <v>9445</v>
      </c>
      <c r="H3102" s="19" t="s">
        <v>4568</v>
      </c>
    </row>
    <row r="3103" spans="1:8" x14ac:dyDescent="0.2">
      <c r="A3103" s="3">
        <v>6632</v>
      </c>
      <c r="B3103" s="3" t="s">
        <v>3352</v>
      </c>
      <c r="C3103" s="3" t="s">
        <v>3351</v>
      </c>
      <c r="D3103" s="3" t="s">
        <v>3018</v>
      </c>
      <c r="G3103" s="19">
        <v>9450</v>
      </c>
      <c r="H3103" s="19" t="s">
        <v>4568</v>
      </c>
    </row>
    <row r="3104" spans="1:8" x14ac:dyDescent="0.2">
      <c r="A3104" s="3">
        <v>6633</v>
      </c>
      <c r="B3104" s="3" t="s">
        <v>3101</v>
      </c>
      <c r="C3104" s="3" t="s">
        <v>3351</v>
      </c>
      <c r="D3104" s="3" t="s">
        <v>3018</v>
      </c>
      <c r="G3104" s="19">
        <v>9451</v>
      </c>
      <c r="H3104" s="19" t="s">
        <v>4568</v>
      </c>
    </row>
    <row r="3105" spans="1:8" x14ac:dyDescent="0.2">
      <c r="A3105" s="3">
        <v>6634</v>
      </c>
      <c r="B3105" s="3" t="s">
        <v>3353</v>
      </c>
      <c r="C3105" s="3" t="s">
        <v>3351</v>
      </c>
      <c r="D3105" s="3" t="s">
        <v>3018</v>
      </c>
      <c r="G3105" s="19">
        <v>9452</v>
      </c>
      <c r="H3105" s="19" t="s">
        <v>4568</v>
      </c>
    </row>
    <row r="3106" spans="1:8" x14ac:dyDescent="0.2">
      <c r="A3106" s="3">
        <v>6635</v>
      </c>
      <c r="B3106" s="3" t="s">
        <v>3354</v>
      </c>
      <c r="C3106" s="3" t="s">
        <v>3351</v>
      </c>
      <c r="D3106" s="3" t="s">
        <v>3018</v>
      </c>
      <c r="G3106" s="19">
        <v>9453</v>
      </c>
      <c r="H3106" s="19" t="s">
        <v>4568</v>
      </c>
    </row>
    <row r="3107" spans="1:8" x14ac:dyDescent="0.2">
      <c r="A3107" s="3">
        <v>6636</v>
      </c>
      <c r="B3107" s="3" t="s">
        <v>3355</v>
      </c>
      <c r="C3107" s="3" t="s">
        <v>3351</v>
      </c>
      <c r="D3107" s="3" t="s">
        <v>3018</v>
      </c>
      <c r="G3107" s="19">
        <v>9462</v>
      </c>
      <c r="H3107" s="19" t="s">
        <v>4561</v>
      </c>
    </row>
    <row r="3108" spans="1:8" x14ac:dyDescent="0.2">
      <c r="A3108" s="3">
        <v>6637</v>
      </c>
      <c r="B3108" s="3" t="s">
        <v>3356</v>
      </c>
      <c r="C3108" s="3" t="s">
        <v>3351</v>
      </c>
      <c r="D3108" s="3" t="s">
        <v>3018</v>
      </c>
      <c r="G3108" s="19">
        <v>9463</v>
      </c>
      <c r="H3108" s="19" t="s">
        <v>4561</v>
      </c>
    </row>
    <row r="3109" spans="1:8" x14ac:dyDescent="0.2">
      <c r="A3109" s="3">
        <v>1860</v>
      </c>
      <c r="B3109" s="3" t="s">
        <v>3357</v>
      </c>
      <c r="C3109" s="3" t="s">
        <v>3357</v>
      </c>
      <c r="D3109" s="3" t="s">
        <v>3358</v>
      </c>
      <c r="G3109" s="19">
        <v>9464</v>
      </c>
      <c r="H3109" s="19" t="s">
        <v>4561</v>
      </c>
    </row>
    <row r="3110" spans="1:8" x14ac:dyDescent="0.2">
      <c r="A3110" s="3">
        <v>1880</v>
      </c>
      <c r="B3110" s="3" t="s">
        <v>3359</v>
      </c>
      <c r="C3110" s="3" t="s">
        <v>3359</v>
      </c>
      <c r="D3110" s="3" t="s">
        <v>3358</v>
      </c>
      <c r="G3110" s="19">
        <v>9465</v>
      </c>
      <c r="H3110" s="19" t="s">
        <v>4561</v>
      </c>
    </row>
    <row r="3111" spans="1:8" x14ac:dyDescent="0.2">
      <c r="A3111" s="3">
        <v>1880</v>
      </c>
      <c r="B3111" s="3" t="s">
        <v>3360</v>
      </c>
      <c r="C3111" s="3" t="s">
        <v>3359</v>
      </c>
      <c r="D3111" s="3" t="s">
        <v>3358</v>
      </c>
      <c r="G3111" s="19">
        <v>9466</v>
      </c>
      <c r="H3111" s="19" t="s">
        <v>4561</v>
      </c>
    </row>
    <row r="3112" spans="1:8" x14ac:dyDescent="0.2">
      <c r="A3112" s="3">
        <v>1880</v>
      </c>
      <c r="B3112" s="3" t="s">
        <v>3361</v>
      </c>
      <c r="C3112" s="3" t="s">
        <v>3359</v>
      </c>
      <c r="D3112" s="3" t="s">
        <v>3358</v>
      </c>
      <c r="G3112" s="19">
        <v>9467</v>
      </c>
      <c r="H3112" s="19" t="s">
        <v>4561</v>
      </c>
    </row>
    <row r="3113" spans="1:8" x14ac:dyDescent="0.2">
      <c r="A3113" s="3">
        <v>1880</v>
      </c>
      <c r="B3113" s="3" t="s">
        <v>3362</v>
      </c>
      <c r="C3113" s="3" t="s">
        <v>3359</v>
      </c>
      <c r="D3113" s="3" t="s">
        <v>3358</v>
      </c>
      <c r="G3113" s="19">
        <v>9468</v>
      </c>
      <c r="H3113" s="19" t="s">
        <v>4561</v>
      </c>
    </row>
    <row r="3114" spans="1:8" x14ac:dyDescent="0.2">
      <c r="A3114" s="3">
        <v>1880</v>
      </c>
      <c r="B3114" s="3" t="s">
        <v>3363</v>
      </c>
      <c r="C3114" s="3" t="s">
        <v>3359</v>
      </c>
      <c r="D3114" s="3" t="s">
        <v>3358</v>
      </c>
      <c r="G3114" s="19">
        <v>9469</v>
      </c>
      <c r="H3114" s="19" t="s">
        <v>4561</v>
      </c>
    </row>
    <row r="3115" spans="1:8" x14ac:dyDescent="0.2">
      <c r="A3115" s="3">
        <v>1846</v>
      </c>
      <c r="B3115" s="3" t="s">
        <v>3364</v>
      </c>
      <c r="C3115" s="3" t="s">
        <v>3364</v>
      </c>
      <c r="D3115" s="3" t="s">
        <v>3358</v>
      </c>
      <c r="G3115" s="19">
        <v>9470</v>
      </c>
      <c r="H3115" s="19" t="s">
        <v>4561</v>
      </c>
    </row>
    <row r="3116" spans="1:8" x14ac:dyDescent="0.2">
      <c r="A3116" s="3">
        <v>1856</v>
      </c>
      <c r="B3116" s="3" t="s">
        <v>3365</v>
      </c>
      <c r="C3116" s="3" t="s">
        <v>3365</v>
      </c>
      <c r="D3116" s="3" t="s">
        <v>3358</v>
      </c>
      <c r="G3116" s="19">
        <v>9472</v>
      </c>
      <c r="H3116" s="19" t="s">
        <v>4561</v>
      </c>
    </row>
    <row r="3117" spans="1:8" x14ac:dyDescent="0.2">
      <c r="A3117" s="3">
        <v>1882</v>
      </c>
      <c r="B3117" s="3" t="s">
        <v>3366</v>
      </c>
      <c r="C3117" s="3" t="s">
        <v>3366</v>
      </c>
      <c r="D3117" s="3" t="s">
        <v>3358</v>
      </c>
      <c r="G3117" s="19">
        <v>9473</v>
      </c>
      <c r="H3117" s="19" t="s">
        <v>4561</v>
      </c>
    </row>
    <row r="3118" spans="1:8" x14ac:dyDescent="0.2">
      <c r="A3118" s="3">
        <v>1892</v>
      </c>
      <c r="B3118" s="3" t="s">
        <v>3367</v>
      </c>
      <c r="C3118" s="3" t="s">
        <v>3368</v>
      </c>
      <c r="D3118" s="3" t="s">
        <v>3358</v>
      </c>
      <c r="G3118" s="19">
        <v>9475</v>
      </c>
      <c r="H3118" s="19" t="s">
        <v>4561</v>
      </c>
    </row>
    <row r="3119" spans="1:8" x14ac:dyDescent="0.2">
      <c r="A3119" s="3">
        <v>1892</v>
      </c>
      <c r="B3119" s="3" t="s">
        <v>3369</v>
      </c>
      <c r="C3119" s="3" t="s">
        <v>3368</v>
      </c>
      <c r="D3119" s="3" t="s">
        <v>3358</v>
      </c>
      <c r="G3119" s="19">
        <v>9476</v>
      </c>
      <c r="H3119" s="19" t="s">
        <v>4561</v>
      </c>
    </row>
    <row r="3120" spans="1:8" x14ac:dyDescent="0.2">
      <c r="A3120" s="3">
        <v>1892</v>
      </c>
      <c r="B3120" s="3" t="s">
        <v>3370</v>
      </c>
      <c r="C3120" s="3" t="s">
        <v>3368</v>
      </c>
      <c r="D3120" s="3" t="s">
        <v>3358</v>
      </c>
      <c r="G3120" s="19">
        <v>9477</v>
      </c>
      <c r="H3120" s="19" t="s">
        <v>4561</v>
      </c>
    </row>
    <row r="3121" spans="1:8" x14ac:dyDescent="0.2">
      <c r="A3121" s="3">
        <v>1854</v>
      </c>
      <c r="B3121" s="3" t="s">
        <v>3371</v>
      </c>
      <c r="C3121" s="3" t="s">
        <v>3371</v>
      </c>
      <c r="D3121" s="3" t="s">
        <v>3358</v>
      </c>
      <c r="G3121" s="19">
        <v>9478</v>
      </c>
      <c r="H3121" s="19" t="s">
        <v>4561</v>
      </c>
    </row>
    <row r="3122" spans="1:8" x14ac:dyDescent="0.2">
      <c r="A3122" s="3">
        <v>1845</v>
      </c>
      <c r="B3122" s="3" t="s">
        <v>3372</v>
      </c>
      <c r="C3122" s="3" t="s">
        <v>3372</v>
      </c>
      <c r="D3122" s="3" t="s">
        <v>3358</v>
      </c>
      <c r="G3122" s="19">
        <v>9479</v>
      </c>
      <c r="H3122" s="19" t="s">
        <v>4561</v>
      </c>
    </row>
    <row r="3123" spans="1:8" x14ac:dyDescent="0.2">
      <c r="A3123" s="3">
        <v>1867</v>
      </c>
      <c r="B3123" s="3" t="s">
        <v>3373</v>
      </c>
      <c r="C3123" s="3" t="s">
        <v>3374</v>
      </c>
      <c r="D3123" s="3" t="s">
        <v>3358</v>
      </c>
      <c r="G3123" s="19">
        <v>9500</v>
      </c>
      <c r="H3123" s="19" t="s">
        <v>4567</v>
      </c>
    </row>
    <row r="3124" spans="1:8" x14ac:dyDescent="0.2">
      <c r="A3124" s="3">
        <v>1867</v>
      </c>
      <c r="B3124" s="3" t="s">
        <v>3375</v>
      </c>
      <c r="C3124" s="3" t="s">
        <v>3374</v>
      </c>
      <c r="D3124" s="3" t="s">
        <v>3358</v>
      </c>
      <c r="G3124" s="19">
        <v>9502</v>
      </c>
      <c r="H3124" s="19" t="s">
        <v>4567</v>
      </c>
    </row>
    <row r="3125" spans="1:8" x14ac:dyDescent="0.2">
      <c r="A3125" s="3">
        <v>1867</v>
      </c>
      <c r="B3125" s="3" t="s">
        <v>3376</v>
      </c>
      <c r="C3125" s="3" t="s">
        <v>3374</v>
      </c>
      <c r="D3125" s="3" t="s">
        <v>3358</v>
      </c>
      <c r="G3125" s="19">
        <v>9503</v>
      </c>
      <c r="H3125" s="19" t="s">
        <v>4567</v>
      </c>
    </row>
    <row r="3126" spans="1:8" x14ac:dyDescent="0.2">
      <c r="A3126" s="3">
        <v>1884</v>
      </c>
      <c r="B3126" s="3" t="s">
        <v>3377</v>
      </c>
      <c r="C3126" s="3" t="s">
        <v>3374</v>
      </c>
      <c r="D3126" s="3" t="s">
        <v>3358</v>
      </c>
      <c r="G3126" s="19">
        <v>9504</v>
      </c>
      <c r="H3126" s="19" t="s">
        <v>4567</v>
      </c>
    </row>
    <row r="3127" spans="1:8" x14ac:dyDescent="0.2">
      <c r="A3127" s="3">
        <v>1884</v>
      </c>
      <c r="B3127" s="3" t="s">
        <v>3378</v>
      </c>
      <c r="C3127" s="3" t="s">
        <v>3374</v>
      </c>
      <c r="D3127" s="3" t="s">
        <v>3358</v>
      </c>
      <c r="G3127" s="19">
        <v>9506</v>
      </c>
      <c r="H3127" s="19" t="s">
        <v>4567</v>
      </c>
    </row>
    <row r="3128" spans="1:8" x14ac:dyDescent="0.2">
      <c r="A3128" s="3">
        <v>1884</v>
      </c>
      <c r="B3128" s="3" t="s">
        <v>3379</v>
      </c>
      <c r="C3128" s="3" t="s">
        <v>3374</v>
      </c>
      <c r="D3128" s="3" t="s">
        <v>3358</v>
      </c>
      <c r="G3128" s="19">
        <v>9507</v>
      </c>
      <c r="H3128" s="19" t="s">
        <v>4567</v>
      </c>
    </row>
    <row r="3129" spans="1:8" x14ac:dyDescent="0.2">
      <c r="A3129" s="3">
        <v>1885</v>
      </c>
      <c r="B3129" s="3" t="s">
        <v>3380</v>
      </c>
      <c r="C3129" s="3" t="s">
        <v>3374</v>
      </c>
      <c r="D3129" s="3" t="s">
        <v>3358</v>
      </c>
      <c r="G3129" s="19">
        <v>9508</v>
      </c>
      <c r="H3129" s="19" t="s">
        <v>4567</v>
      </c>
    </row>
    <row r="3130" spans="1:8" x14ac:dyDescent="0.2">
      <c r="A3130" s="3">
        <v>1862</v>
      </c>
      <c r="B3130" s="3" t="s">
        <v>3381</v>
      </c>
      <c r="C3130" s="3" t="s">
        <v>3382</v>
      </c>
      <c r="D3130" s="3" t="s">
        <v>3358</v>
      </c>
      <c r="G3130" s="19">
        <v>9512</v>
      </c>
      <c r="H3130" s="19" t="s">
        <v>4567</v>
      </c>
    </row>
    <row r="3131" spans="1:8" x14ac:dyDescent="0.2">
      <c r="A3131" s="3">
        <v>1862</v>
      </c>
      <c r="B3131" s="3" t="s">
        <v>3383</v>
      </c>
      <c r="C3131" s="3" t="s">
        <v>3382</v>
      </c>
      <c r="D3131" s="3" t="s">
        <v>3358</v>
      </c>
      <c r="G3131" s="19">
        <v>9514</v>
      </c>
      <c r="H3131" s="19" t="s">
        <v>4567</v>
      </c>
    </row>
    <row r="3132" spans="1:8" x14ac:dyDescent="0.2">
      <c r="A3132" s="3">
        <v>1863</v>
      </c>
      <c r="B3132" s="3" t="s">
        <v>3384</v>
      </c>
      <c r="C3132" s="3" t="s">
        <v>3382</v>
      </c>
      <c r="D3132" s="3" t="s">
        <v>3358</v>
      </c>
      <c r="G3132" s="19">
        <v>9515</v>
      </c>
      <c r="H3132" s="19" t="s">
        <v>4567</v>
      </c>
    </row>
    <row r="3133" spans="1:8" x14ac:dyDescent="0.2">
      <c r="A3133" s="3">
        <v>1866</v>
      </c>
      <c r="B3133" s="3" t="s">
        <v>3385</v>
      </c>
      <c r="C3133" s="3" t="s">
        <v>3382</v>
      </c>
      <c r="D3133" s="3" t="s">
        <v>3358</v>
      </c>
      <c r="G3133" s="19">
        <v>9517</v>
      </c>
      <c r="H3133" s="19" t="s">
        <v>4567</v>
      </c>
    </row>
    <row r="3134" spans="1:8" x14ac:dyDescent="0.2">
      <c r="A3134" s="3">
        <v>1864</v>
      </c>
      <c r="B3134" s="3" t="s">
        <v>3386</v>
      </c>
      <c r="C3134" s="3" t="s">
        <v>3387</v>
      </c>
      <c r="D3134" s="3" t="s">
        <v>3358</v>
      </c>
      <c r="G3134" s="19">
        <v>9523</v>
      </c>
      <c r="H3134" s="19" t="s">
        <v>4567</v>
      </c>
    </row>
    <row r="3135" spans="1:8" x14ac:dyDescent="0.2">
      <c r="A3135" s="3">
        <v>1865</v>
      </c>
      <c r="B3135" s="3" t="s">
        <v>3388</v>
      </c>
      <c r="C3135" s="3" t="s">
        <v>3387</v>
      </c>
      <c r="D3135" s="3" t="s">
        <v>3358</v>
      </c>
      <c r="G3135" s="19">
        <v>9524</v>
      </c>
      <c r="H3135" s="19" t="s">
        <v>4567</v>
      </c>
    </row>
    <row r="3136" spans="1:8" x14ac:dyDescent="0.2">
      <c r="A3136" s="3">
        <v>1847</v>
      </c>
      <c r="B3136" s="3" t="s">
        <v>3389</v>
      </c>
      <c r="C3136" s="3" t="s">
        <v>3389</v>
      </c>
      <c r="D3136" s="3" t="s">
        <v>3358</v>
      </c>
      <c r="G3136" s="19">
        <v>9525</v>
      </c>
      <c r="H3136" s="19" t="s">
        <v>4567</v>
      </c>
    </row>
    <row r="3137" spans="1:8" x14ac:dyDescent="0.2">
      <c r="A3137" s="3">
        <v>1852</v>
      </c>
      <c r="B3137" s="3" t="s">
        <v>3390</v>
      </c>
      <c r="C3137" s="3" t="s">
        <v>3391</v>
      </c>
      <c r="D3137" s="3" t="s">
        <v>3358</v>
      </c>
      <c r="G3137" s="19">
        <v>9526</v>
      </c>
      <c r="H3137" s="19" t="s">
        <v>4567</v>
      </c>
    </row>
    <row r="3138" spans="1:8" x14ac:dyDescent="0.2">
      <c r="A3138" s="3">
        <v>1844</v>
      </c>
      <c r="B3138" s="3" t="s">
        <v>3392</v>
      </c>
      <c r="C3138" s="3" t="s">
        <v>3393</v>
      </c>
      <c r="D3138" s="3" t="s">
        <v>3358</v>
      </c>
      <c r="G3138" s="19">
        <v>9527</v>
      </c>
      <c r="H3138" s="19" t="s">
        <v>4567</v>
      </c>
    </row>
    <row r="3139" spans="1:8" x14ac:dyDescent="0.2">
      <c r="A3139" s="3">
        <v>1853</v>
      </c>
      <c r="B3139" s="3" t="s">
        <v>3394</v>
      </c>
      <c r="C3139" s="3" t="s">
        <v>3394</v>
      </c>
      <c r="D3139" s="3" t="s">
        <v>3358</v>
      </c>
      <c r="G3139" s="19">
        <v>9532</v>
      </c>
      <c r="H3139" s="19" t="s">
        <v>4567</v>
      </c>
    </row>
    <row r="3140" spans="1:8" x14ac:dyDescent="0.2">
      <c r="A3140" s="3">
        <v>1170</v>
      </c>
      <c r="B3140" s="3" t="s">
        <v>3395</v>
      </c>
      <c r="C3140" s="3" t="s">
        <v>3395</v>
      </c>
      <c r="D3140" s="3" t="s">
        <v>3358</v>
      </c>
      <c r="G3140" s="19">
        <v>9533</v>
      </c>
      <c r="H3140" s="19" t="s">
        <v>4567</v>
      </c>
    </row>
    <row r="3141" spans="1:8" x14ac:dyDescent="0.2">
      <c r="A3141" s="3">
        <v>1174</v>
      </c>
      <c r="B3141" s="3" t="s">
        <v>3396</v>
      </c>
      <c r="C3141" s="3" t="s">
        <v>3395</v>
      </c>
      <c r="D3141" s="3" t="s">
        <v>3358</v>
      </c>
      <c r="G3141" s="19">
        <v>9534</v>
      </c>
      <c r="H3141" s="19" t="s">
        <v>4567</v>
      </c>
    </row>
    <row r="3142" spans="1:8" x14ac:dyDescent="0.2">
      <c r="A3142" s="3">
        <v>1174</v>
      </c>
      <c r="B3142" s="3" t="s">
        <v>3397</v>
      </c>
      <c r="C3142" s="3" t="s">
        <v>3395</v>
      </c>
      <c r="D3142" s="3" t="s">
        <v>3358</v>
      </c>
      <c r="G3142" s="19">
        <v>9535</v>
      </c>
      <c r="H3142" s="19" t="s">
        <v>4567</v>
      </c>
    </row>
    <row r="3143" spans="1:8" x14ac:dyDescent="0.2">
      <c r="A3143" s="3">
        <v>1144</v>
      </c>
      <c r="B3143" s="3" t="s">
        <v>3398</v>
      </c>
      <c r="C3143" s="3" t="s">
        <v>3398</v>
      </c>
      <c r="D3143" s="3" t="s">
        <v>3358</v>
      </c>
      <c r="G3143" s="19">
        <v>9536</v>
      </c>
      <c r="H3143" s="19" t="s">
        <v>4567</v>
      </c>
    </row>
    <row r="3144" spans="1:8" x14ac:dyDescent="0.2">
      <c r="A3144" s="3">
        <v>1149</v>
      </c>
      <c r="B3144" s="3" t="s">
        <v>3399</v>
      </c>
      <c r="C3144" s="3" t="s">
        <v>3399</v>
      </c>
      <c r="D3144" s="3" t="s">
        <v>3358</v>
      </c>
      <c r="G3144" s="19">
        <v>9542</v>
      </c>
      <c r="H3144" s="19" t="s">
        <v>4567</v>
      </c>
    </row>
    <row r="3145" spans="1:8" x14ac:dyDescent="0.2">
      <c r="A3145" s="3">
        <v>1145</v>
      </c>
      <c r="B3145" s="3" t="s">
        <v>3400</v>
      </c>
      <c r="C3145" s="3" t="s">
        <v>3400</v>
      </c>
      <c r="D3145" s="3" t="s">
        <v>3358</v>
      </c>
      <c r="G3145" s="19">
        <v>9543</v>
      </c>
      <c r="H3145" s="19" t="s">
        <v>4567</v>
      </c>
    </row>
    <row r="3146" spans="1:8" x14ac:dyDescent="0.2">
      <c r="A3146" s="3">
        <v>1172</v>
      </c>
      <c r="B3146" s="3" t="s">
        <v>3401</v>
      </c>
      <c r="C3146" s="3" t="s">
        <v>3401</v>
      </c>
      <c r="D3146" s="3" t="s">
        <v>3358</v>
      </c>
      <c r="G3146" s="19">
        <v>9545</v>
      </c>
      <c r="H3146" s="19" t="s">
        <v>4567</v>
      </c>
    </row>
    <row r="3147" spans="1:8" x14ac:dyDescent="0.2">
      <c r="A3147" s="3">
        <v>1173</v>
      </c>
      <c r="B3147" s="3" t="s">
        <v>3402</v>
      </c>
      <c r="C3147" s="3" t="s">
        <v>3402</v>
      </c>
      <c r="D3147" s="3" t="s">
        <v>3358</v>
      </c>
      <c r="G3147" s="19">
        <v>9546</v>
      </c>
      <c r="H3147" s="19" t="s">
        <v>4567</v>
      </c>
    </row>
    <row r="3148" spans="1:8" x14ac:dyDescent="0.2">
      <c r="A3148" s="3">
        <v>1188</v>
      </c>
      <c r="B3148" s="3" t="s">
        <v>3403</v>
      </c>
      <c r="C3148" s="3" t="s">
        <v>3403</v>
      </c>
      <c r="D3148" s="3" t="s">
        <v>3358</v>
      </c>
      <c r="G3148" s="19">
        <v>9547</v>
      </c>
      <c r="H3148" s="19" t="s">
        <v>4550</v>
      </c>
    </row>
    <row r="3149" spans="1:8" x14ac:dyDescent="0.2">
      <c r="A3149" s="3">
        <v>1261</v>
      </c>
      <c r="B3149" s="3" t="s">
        <v>3404</v>
      </c>
      <c r="C3149" s="3" t="s">
        <v>3404</v>
      </c>
      <c r="D3149" s="3" t="s">
        <v>3358</v>
      </c>
      <c r="G3149" s="19">
        <v>9548</v>
      </c>
      <c r="H3149" s="19" t="s">
        <v>4567</v>
      </c>
    </row>
    <row r="3150" spans="1:8" x14ac:dyDescent="0.2">
      <c r="A3150" s="3">
        <v>1261</v>
      </c>
      <c r="B3150" s="3" t="s">
        <v>3405</v>
      </c>
      <c r="C3150" s="3" t="s">
        <v>3405</v>
      </c>
      <c r="D3150" s="3" t="s">
        <v>3358</v>
      </c>
      <c r="G3150" s="19">
        <v>9552</v>
      </c>
      <c r="H3150" s="19" t="s">
        <v>4567</v>
      </c>
    </row>
    <row r="3151" spans="1:8" x14ac:dyDescent="0.2">
      <c r="A3151" s="3">
        <v>1146</v>
      </c>
      <c r="B3151" s="3" t="s">
        <v>3406</v>
      </c>
      <c r="C3151" s="3" t="s">
        <v>3407</v>
      </c>
      <c r="D3151" s="3" t="s">
        <v>3358</v>
      </c>
      <c r="G3151" s="19">
        <v>9553</v>
      </c>
      <c r="H3151" s="19" t="s">
        <v>4567</v>
      </c>
    </row>
    <row r="3152" spans="1:8" x14ac:dyDescent="0.2">
      <c r="A3152" s="3">
        <v>1188</v>
      </c>
      <c r="B3152" s="3" t="s">
        <v>3408</v>
      </c>
      <c r="C3152" s="3" t="s">
        <v>3409</v>
      </c>
      <c r="D3152" s="3" t="s">
        <v>3358</v>
      </c>
      <c r="G3152" s="19">
        <v>9554</v>
      </c>
      <c r="H3152" s="19" t="s">
        <v>4567</v>
      </c>
    </row>
    <row r="3153" spans="1:8" x14ac:dyDescent="0.2">
      <c r="A3153" s="3">
        <v>1176</v>
      </c>
      <c r="B3153" s="3" t="s">
        <v>3410</v>
      </c>
      <c r="C3153" s="3" t="s">
        <v>3411</v>
      </c>
      <c r="D3153" s="3" t="s">
        <v>3358</v>
      </c>
      <c r="G3153" s="19">
        <v>9555</v>
      </c>
      <c r="H3153" s="19" t="s">
        <v>4567</v>
      </c>
    </row>
    <row r="3154" spans="1:8" x14ac:dyDescent="0.2">
      <c r="A3154" s="3">
        <v>1187</v>
      </c>
      <c r="B3154" s="3" t="s">
        <v>3412</v>
      </c>
      <c r="C3154" s="3" t="s">
        <v>3413</v>
      </c>
      <c r="D3154" s="3" t="s">
        <v>3358</v>
      </c>
      <c r="G3154" s="19">
        <v>9556</v>
      </c>
      <c r="H3154" s="19" t="s">
        <v>4567</v>
      </c>
    </row>
    <row r="3155" spans="1:8" x14ac:dyDescent="0.2">
      <c r="A3155" s="3">
        <v>1189</v>
      </c>
      <c r="B3155" s="3" t="s">
        <v>3414</v>
      </c>
      <c r="C3155" s="3" t="s">
        <v>3414</v>
      </c>
      <c r="D3155" s="3" t="s">
        <v>3358</v>
      </c>
      <c r="G3155" s="19">
        <v>9562</v>
      </c>
      <c r="H3155" s="19" t="s">
        <v>4567</v>
      </c>
    </row>
    <row r="3156" spans="1:8" x14ac:dyDescent="0.2">
      <c r="A3156" s="3">
        <v>1580</v>
      </c>
      <c r="B3156" s="3" t="s">
        <v>3415</v>
      </c>
      <c r="C3156" s="3" t="s">
        <v>3415</v>
      </c>
      <c r="D3156" s="3" t="s">
        <v>3358</v>
      </c>
      <c r="G3156" s="19">
        <v>9565</v>
      </c>
      <c r="H3156" s="19" t="s">
        <v>4567</v>
      </c>
    </row>
    <row r="3157" spans="1:8" x14ac:dyDescent="0.2">
      <c r="A3157" s="3">
        <v>1580</v>
      </c>
      <c r="B3157" s="3" t="s">
        <v>3416</v>
      </c>
      <c r="C3157" s="3" t="s">
        <v>3415</v>
      </c>
      <c r="D3157" s="3" t="s">
        <v>3358</v>
      </c>
      <c r="G3157" s="19">
        <v>9573</v>
      </c>
      <c r="H3157" s="19" t="s">
        <v>4567</v>
      </c>
    </row>
    <row r="3158" spans="1:8" x14ac:dyDescent="0.2">
      <c r="A3158" s="3">
        <v>1580</v>
      </c>
      <c r="B3158" s="3" t="s">
        <v>3417</v>
      </c>
      <c r="C3158" s="3" t="s">
        <v>3415</v>
      </c>
      <c r="D3158" s="3" t="s">
        <v>3358</v>
      </c>
      <c r="G3158" s="19">
        <v>9601</v>
      </c>
      <c r="H3158" s="19" t="s">
        <v>4567</v>
      </c>
    </row>
    <row r="3159" spans="1:8" x14ac:dyDescent="0.2">
      <c r="A3159" s="3">
        <v>1588</v>
      </c>
      <c r="B3159" s="3" t="s">
        <v>3418</v>
      </c>
      <c r="C3159" s="3" t="s">
        <v>3418</v>
      </c>
      <c r="D3159" s="3" t="s">
        <v>3358</v>
      </c>
      <c r="G3159" s="19">
        <v>9602</v>
      </c>
      <c r="H3159" s="19" t="s">
        <v>4567</v>
      </c>
    </row>
    <row r="3160" spans="1:8" x14ac:dyDescent="0.2">
      <c r="A3160" s="3">
        <v>1595</v>
      </c>
      <c r="B3160" s="3" t="s">
        <v>3419</v>
      </c>
      <c r="C3160" s="3" t="s">
        <v>3419</v>
      </c>
      <c r="D3160" s="3" t="s">
        <v>3358</v>
      </c>
      <c r="G3160" s="19">
        <v>9604</v>
      </c>
      <c r="H3160" s="19" t="s">
        <v>4567</v>
      </c>
    </row>
    <row r="3161" spans="1:8" x14ac:dyDescent="0.2">
      <c r="A3161" s="3">
        <v>1584</v>
      </c>
      <c r="B3161" s="3" t="s">
        <v>3420</v>
      </c>
      <c r="C3161" s="3" t="s">
        <v>3421</v>
      </c>
      <c r="D3161" s="3" t="s">
        <v>3358</v>
      </c>
      <c r="G3161" s="19">
        <v>9606</v>
      </c>
      <c r="H3161" s="19" t="s">
        <v>4568</v>
      </c>
    </row>
    <row r="3162" spans="1:8" x14ac:dyDescent="0.2">
      <c r="A3162" s="3">
        <v>1585</v>
      </c>
      <c r="B3162" s="3" t="s">
        <v>3422</v>
      </c>
      <c r="C3162" s="3" t="s">
        <v>3421</v>
      </c>
      <c r="D3162" s="3" t="s">
        <v>3358</v>
      </c>
      <c r="G3162" s="19">
        <v>9607</v>
      </c>
      <c r="H3162" s="19" t="s">
        <v>4568</v>
      </c>
    </row>
    <row r="3163" spans="1:8" x14ac:dyDescent="0.2">
      <c r="A3163" s="3">
        <v>1585</v>
      </c>
      <c r="B3163" s="3" t="s">
        <v>3423</v>
      </c>
      <c r="C3163" s="3" t="s">
        <v>3421</v>
      </c>
      <c r="D3163" s="3" t="s">
        <v>3358</v>
      </c>
      <c r="G3163" s="19">
        <v>9608</v>
      </c>
      <c r="H3163" s="19" t="s">
        <v>4567</v>
      </c>
    </row>
    <row r="3164" spans="1:8" x14ac:dyDescent="0.2">
      <c r="A3164" s="3">
        <v>1585</v>
      </c>
      <c r="B3164" s="3" t="s">
        <v>3424</v>
      </c>
      <c r="C3164" s="3" t="s">
        <v>3421</v>
      </c>
      <c r="D3164" s="3" t="s">
        <v>3358</v>
      </c>
      <c r="G3164" s="19">
        <v>9612</v>
      </c>
      <c r="H3164" s="19" t="s">
        <v>4568</v>
      </c>
    </row>
    <row r="3165" spans="1:8" x14ac:dyDescent="0.2">
      <c r="A3165" s="3">
        <v>1586</v>
      </c>
      <c r="B3165" s="3" t="s">
        <v>3425</v>
      </c>
      <c r="C3165" s="3" t="s">
        <v>3421</v>
      </c>
      <c r="D3165" s="3" t="s">
        <v>3358</v>
      </c>
      <c r="G3165" s="19">
        <v>9613</v>
      </c>
      <c r="H3165" s="19" t="s">
        <v>4551</v>
      </c>
    </row>
    <row r="3166" spans="1:8" x14ac:dyDescent="0.2">
      <c r="A3166" s="3">
        <v>1587</v>
      </c>
      <c r="B3166" s="3" t="s">
        <v>3426</v>
      </c>
      <c r="C3166" s="3" t="s">
        <v>3421</v>
      </c>
      <c r="D3166" s="3" t="s">
        <v>3358</v>
      </c>
      <c r="G3166" s="19">
        <v>9614</v>
      </c>
      <c r="H3166" s="19" t="s">
        <v>4568</v>
      </c>
    </row>
    <row r="3167" spans="1:8" x14ac:dyDescent="0.2">
      <c r="A3167" s="3">
        <v>1587</v>
      </c>
      <c r="B3167" s="3" t="s">
        <v>3427</v>
      </c>
      <c r="C3167" s="3" t="s">
        <v>3421</v>
      </c>
      <c r="D3167" s="3" t="s">
        <v>3358</v>
      </c>
      <c r="G3167" s="19">
        <v>9615</v>
      </c>
      <c r="H3167" s="19" t="s">
        <v>4568</v>
      </c>
    </row>
    <row r="3168" spans="1:8" x14ac:dyDescent="0.2">
      <c r="A3168" s="3">
        <v>1589</v>
      </c>
      <c r="B3168" s="3" t="s">
        <v>3428</v>
      </c>
      <c r="C3168" s="3" t="s">
        <v>3421</v>
      </c>
      <c r="D3168" s="3" t="s">
        <v>3358</v>
      </c>
      <c r="G3168" s="19">
        <v>9620</v>
      </c>
      <c r="H3168" s="19" t="s">
        <v>4568</v>
      </c>
    </row>
    <row r="3169" spans="1:8" x14ac:dyDescent="0.2">
      <c r="A3169" s="3">
        <v>1787</v>
      </c>
      <c r="B3169" s="3" t="s">
        <v>3429</v>
      </c>
      <c r="C3169" s="3" t="s">
        <v>3421</v>
      </c>
      <c r="D3169" s="3" t="s">
        <v>3358</v>
      </c>
      <c r="G3169" s="19">
        <v>9621</v>
      </c>
      <c r="H3169" s="19" t="s">
        <v>4568</v>
      </c>
    </row>
    <row r="3170" spans="1:8" x14ac:dyDescent="0.2">
      <c r="A3170" s="3">
        <v>1042</v>
      </c>
      <c r="B3170" s="3" t="s">
        <v>3430</v>
      </c>
      <c r="C3170" s="3" t="s">
        <v>3430</v>
      </c>
      <c r="D3170" s="3" t="s">
        <v>3358</v>
      </c>
      <c r="G3170" s="19">
        <v>9622</v>
      </c>
      <c r="H3170" s="19" t="s">
        <v>4568</v>
      </c>
    </row>
    <row r="3171" spans="1:8" x14ac:dyDescent="0.2">
      <c r="A3171" s="3">
        <v>1035</v>
      </c>
      <c r="B3171" s="3" t="s">
        <v>3431</v>
      </c>
      <c r="C3171" s="3" t="s">
        <v>3431</v>
      </c>
      <c r="D3171" s="3" t="s">
        <v>3358</v>
      </c>
      <c r="G3171" s="19">
        <v>9630</v>
      </c>
      <c r="H3171" s="19" t="s">
        <v>4568</v>
      </c>
    </row>
    <row r="3172" spans="1:8" x14ac:dyDescent="0.2">
      <c r="A3172" s="3">
        <v>1034</v>
      </c>
      <c r="B3172" s="3" t="s">
        <v>3432</v>
      </c>
      <c r="C3172" s="3" t="s">
        <v>3432</v>
      </c>
      <c r="D3172" s="3" t="s">
        <v>3358</v>
      </c>
      <c r="G3172" s="19">
        <v>9631</v>
      </c>
      <c r="H3172" s="19" t="s">
        <v>4568</v>
      </c>
    </row>
    <row r="3173" spans="1:8" x14ac:dyDescent="0.2">
      <c r="A3173" s="3">
        <v>1308</v>
      </c>
      <c r="B3173" s="3" t="s">
        <v>3433</v>
      </c>
      <c r="C3173" s="3" t="s">
        <v>3433</v>
      </c>
      <c r="D3173" s="3" t="s">
        <v>3358</v>
      </c>
      <c r="G3173" s="19">
        <v>9633</v>
      </c>
      <c r="H3173" s="19" t="s">
        <v>4568</v>
      </c>
    </row>
    <row r="3174" spans="1:8" x14ac:dyDescent="0.2">
      <c r="A3174" s="3">
        <v>1148</v>
      </c>
      <c r="B3174" s="3" t="s">
        <v>3434</v>
      </c>
      <c r="C3174" s="3" t="s">
        <v>3434</v>
      </c>
      <c r="D3174" s="3" t="s">
        <v>3358</v>
      </c>
      <c r="G3174" s="19">
        <v>9642</v>
      </c>
      <c r="H3174" s="19" t="s">
        <v>4568</v>
      </c>
    </row>
    <row r="3175" spans="1:8" x14ac:dyDescent="0.2">
      <c r="A3175" s="3">
        <v>1316</v>
      </c>
      <c r="B3175" s="3" t="s">
        <v>3435</v>
      </c>
      <c r="C3175" s="3" t="s">
        <v>3435</v>
      </c>
      <c r="D3175" s="3" t="s">
        <v>3358</v>
      </c>
      <c r="G3175" s="19">
        <v>9643</v>
      </c>
      <c r="H3175" s="19" t="s">
        <v>4562</v>
      </c>
    </row>
    <row r="3176" spans="1:8" x14ac:dyDescent="0.2">
      <c r="A3176" s="3">
        <v>1304</v>
      </c>
      <c r="B3176" s="3" t="s">
        <v>3436</v>
      </c>
      <c r="C3176" s="3" t="s">
        <v>3437</v>
      </c>
      <c r="D3176" s="3" t="s">
        <v>3358</v>
      </c>
      <c r="G3176" s="19">
        <v>9650</v>
      </c>
      <c r="H3176" s="19" t="s">
        <v>4562</v>
      </c>
    </row>
    <row r="3177" spans="1:8" x14ac:dyDescent="0.2">
      <c r="A3177" s="3">
        <v>1304</v>
      </c>
      <c r="B3177" s="3" t="s">
        <v>3438</v>
      </c>
      <c r="C3177" s="3" t="s">
        <v>3437</v>
      </c>
      <c r="D3177" s="3" t="s">
        <v>3358</v>
      </c>
      <c r="G3177" s="19">
        <v>9651</v>
      </c>
      <c r="H3177" s="19" t="s">
        <v>4568</v>
      </c>
    </row>
    <row r="3178" spans="1:8" x14ac:dyDescent="0.2">
      <c r="A3178" s="3">
        <v>1148</v>
      </c>
      <c r="B3178" s="3" t="s">
        <v>3439</v>
      </c>
      <c r="C3178" s="3" t="s">
        <v>3439</v>
      </c>
      <c r="D3178" s="3" t="s">
        <v>3358</v>
      </c>
      <c r="G3178" s="19">
        <v>9652</v>
      </c>
      <c r="H3178" s="19" t="s">
        <v>4562</v>
      </c>
    </row>
    <row r="3179" spans="1:8" x14ac:dyDescent="0.2">
      <c r="A3179" s="3">
        <v>1306</v>
      </c>
      <c r="B3179" s="3" t="s">
        <v>3440</v>
      </c>
      <c r="C3179" s="3" t="s">
        <v>3440</v>
      </c>
      <c r="D3179" s="3" t="s">
        <v>3358</v>
      </c>
      <c r="G3179" s="19">
        <v>9655</v>
      </c>
      <c r="H3179" s="19" t="s">
        <v>4562</v>
      </c>
    </row>
    <row r="3180" spans="1:8" x14ac:dyDescent="0.2">
      <c r="A3180" s="3">
        <v>1304</v>
      </c>
      <c r="B3180" s="3" t="s">
        <v>3441</v>
      </c>
      <c r="C3180" s="3" t="s">
        <v>3441</v>
      </c>
      <c r="D3180" s="3" t="s">
        <v>3358</v>
      </c>
      <c r="G3180" s="19">
        <v>9656</v>
      </c>
      <c r="H3180" s="19" t="s">
        <v>4562</v>
      </c>
    </row>
    <row r="3181" spans="1:8" x14ac:dyDescent="0.2">
      <c r="A3181" s="3">
        <v>1312</v>
      </c>
      <c r="B3181" s="3" t="s">
        <v>3442</v>
      </c>
      <c r="C3181" s="3" t="s">
        <v>3442</v>
      </c>
      <c r="D3181" s="3" t="s">
        <v>3358</v>
      </c>
      <c r="G3181" s="19">
        <v>9657</v>
      </c>
      <c r="H3181" s="19" t="s">
        <v>4561</v>
      </c>
    </row>
    <row r="3182" spans="1:8" x14ac:dyDescent="0.2">
      <c r="A3182" s="3">
        <v>1313</v>
      </c>
      <c r="B3182" s="3" t="s">
        <v>3443</v>
      </c>
      <c r="C3182" s="3" t="s">
        <v>3443</v>
      </c>
      <c r="D3182" s="3" t="s">
        <v>3358</v>
      </c>
      <c r="G3182" s="19">
        <v>9658</v>
      </c>
      <c r="H3182" s="19" t="s">
        <v>4561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7FE666AF-17AA-4B1D-AF3B-21DAB369BFC4}"/>
</file>

<file path=customXml/itemProps3.xml><?xml version="1.0" encoding="utf-8"?>
<ds:datastoreItem xmlns:ds="http://schemas.openxmlformats.org/officeDocument/2006/customXml" ds:itemID="{40649B32-5D7F-4083-A36A-686018978FD8}"/>
</file>

<file path=customXml/itemProps4.xml><?xml version="1.0" encoding="utf-8"?>
<ds:datastoreItem xmlns:ds="http://schemas.openxmlformats.org/officeDocument/2006/customXml" ds:itemID="{AF60AD95-6D09-46A3-84FC-F9242489E4D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Categories</vt:lpstr>
      <vt:lpstr>Kat</vt:lpstr>
      <vt:lpstr>Lang</vt:lpstr>
      <vt:lpstr>Lang_measure</vt:lpstr>
      <vt:lpstr>measure_id</vt:lpstr>
      <vt:lpstr>measure_version</vt:lpstr>
      <vt:lpstr>PLZ</vt:lpstr>
      <vt:lpstr>Systems</vt:lpstr>
      <vt:lpstr>Trad</vt:lpstr>
      <vt:lpstr>Units</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2025-11-23T14:03:55Z</cp:lastPrinted>
  <dcterms:created xsi:type="dcterms:W3CDTF">2015-06-05T18:19:34Z</dcterms:created>
  <dcterms:modified xsi:type="dcterms:W3CDTF">2025-11-27T10:19:13Z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